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dminliveunc-my.sharepoint.com/personal/chcrews_ad_unc_edu/Documents/Writing-SOG-GEN-03/Finance/ILGF Fifth Edition/Capital Projects - CHC Fifth Edition/"/>
    </mc:Choice>
  </mc:AlternateContent>
  <xr:revisionPtr revIDLastSave="3017" documentId="8_{59BAE682-48F1-49D3-9354-027F14FE9939}" xr6:coauthVersionLast="47" xr6:coauthVersionMax="47" xr10:uidLastSave="{1BDAA7AA-4EB0-43AA-8F52-C2810AE2FE4C}"/>
  <bookViews>
    <workbookView xWindow="28680" yWindow="6660" windowWidth="29040" windowHeight="15840" firstSheet="2" activeTab="5" xr2:uid="{7CED1104-7431-4618-9C68-EDC95C6EAA89}"/>
  </bookViews>
  <sheets>
    <sheet name="All Referenda (Nov-12 - Nov-22)" sheetId="1" r:id="rId1"/>
    <sheet name="All Failed Referenda" sheetId="8" r:id="rId2"/>
    <sheet name="All County Referenda" sheetId="9" r:id="rId3"/>
    <sheet name="All Municipal Referenda" sheetId="10" r:id="rId4"/>
    <sheet name="All Referenda Sorted by Purpose" sheetId="11" r:id="rId5"/>
    <sheet name="Referenda Amount by Purpose" sheetId="12" r:id="rId6"/>
  </sheets>
  <definedNames>
    <definedName name="_xlnm._FilterDatabase" localSheetId="2" hidden="1">'All County Referenda'!$A$1:$F$70</definedName>
    <definedName name="_xlnm._FilterDatabase" localSheetId="0" hidden="1">'All Referenda (Nov-12 - Nov-22)'!$A$1:$H$233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12" l="1"/>
  <c r="I271" i="11"/>
  <c r="I266" i="11"/>
  <c r="I216" i="11"/>
  <c r="I212" i="11"/>
  <c r="I209" i="11"/>
  <c r="I204" i="11"/>
  <c r="I169" i="11"/>
  <c r="I160" i="11"/>
  <c r="I157" i="11"/>
  <c r="I152" i="11"/>
  <c r="I149" i="11"/>
  <c r="I103" i="11"/>
  <c r="I100" i="11"/>
  <c r="I97" i="11"/>
  <c r="I90" i="11"/>
  <c r="I86" i="11"/>
  <c r="I83" i="11"/>
  <c r="I79" i="11"/>
  <c r="I60" i="11"/>
  <c r="I53" i="11"/>
  <c r="I49" i="11"/>
  <c r="I44" i="11"/>
  <c r="I41" i="11"/>
  <c r="I16" i="11"/>
  <c r="I10" i="11"/>
  <c r="I3" i="11"/>
  <c r="I244" i="11"/>
  <c r="C242" i="1"/>
  <c r="D72" i="9"/>
  <c r="D146" i="10"/>
  <c r="D241" i="1" s="1"/>
  <c r="D242" i="1" s="1"/>
  <c r="D243" i="1" s="1"/>
  <c r="E235" i="1"/>
  <c r="C147" i="10" a="1"/>
  <c r="C147" i="10" s="1"/>
  <c r="C75" i="9" a="1"/>
  <c r="C75" i="9" s="1"/>
  <c r="E30" i="12"/>
  <c r="E29" i="12"/>
  <c r="E28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5" i="12"/>
  <c r="E4" i="12"/>
  <c r="D2" i="12"/>
  <c r="E2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9" i="12"/>
  <c r="C8" i="12"/>
  <c r="C7" i="12"/>
  <c r="C6" i="12"/>
  <c r="C5" i="12"/>
  <c r="C4" i="12"/>
  <c r="C3" i="12"/>
  <c r="C2" i="12"/>
  <c r="H36" i="1"/>
  <c r="H22" i="1"/>
  <c r="C240" i="1"/>
  <c r="E239" i="1"/>
  <c r="B32" i="12"/>
  <c r="D5" i="12"/>
  <c r="D32" i="12" s="1"/>
  <c r="B34" i="12" s="1"/>
  <c r="D21" i="12"/>
  <c r="D24" i="12"/>
  <c r="D19" i="12"/>
  <c r="D3" i="12"/>
  <c r="E271" i="11"/>
  <c r="E266" i="11"/>
  <c r="E244" i="11"/>
  <c r="E216" i="11"/>
  <c r="E212" i="11"/>
  <c r="E209" i="11"/>
  <c r="E204" i="11"/>
  <c r="E169" i="11"/>
  <c r="E160" i="11"/>
  <c r="E157" i="11"/>
  <c r="E152" i="11"/>
  <c r="E149" i="11"/>
  <c r="E103" i="11"/>
  <c r="E100" i="11"/>
  <c r="E97" i="11"/>
  <c r="E90" i="11"/>
  <c r="E86" i="11"/>
  <c r="E83" i="11"/>
  <c r="E79" i="11"/>
  <c r="E60" i="11"/>
  <c r="E53" i="11"/>
  <c r="E49" i="11"/>
  <c r="E44" i="11"/>
  <c r="E41" i="11"/>
  <c r="E16" i="11"/>
  <c r="E13" i="11"/>
  <c r="E10" i="11"/>
  <c r="E6" i="11"/>
  <c r="E3" i="11"/>
  <c r="G40" i="11"/>
  <c r="H40" i="11" s="1"/>
  <c r="G203" i="11"/>
  <c r="H203" i="11" s="1"/>
  <c r="G39" i="11"/>
  <c r="H39" i="11" s="1"/>
  <c r="G202" i="11"/>
  <c r="H202" i="11" s="1"/>
  <c r="G201" i="11"/>
  <c r="H201" i="11" s="1"/>
  <c r="G200" i="11"/>
  <c r="H200" i="11" s="1"/>
  <c r="G89" i="11"/>
  <c r="H89" i="11" s="1"/>
  <c r="G38" i="11"/>
  <c r="H38" i="11" s="1"/>
  <c r="G199" i="11"/>
  <c r="H199" i="11" s="1"/>
  <c r="G78" i="11"/>
  <c r="H78" i="11" s="1"/>
  <c r="G99" i="11"/>
  <c r="H99" i="11" s="1"/>
  <c r="G265" i="11"/>
  <c r="H265" i="11" s="1"/>
  <c r="G264" i="11"/>
  <c r="H264" i="11" s="1"/>
  <c r="G263" i="11"/>
  <c r="H263" i="11" s="1"/>
  <c r="G262" i="11"/>
  <c r="H262" i="11" s="1"/>
  <c r="G243" i="11"/>
  <c r="H243" i="11" s="1"/>
  <c r="G165" i="11"/>
  <c r="H165" i="11" s="1"/>
  <c r="G148" i="11"/>
  <c r="H148" i="11" s="1"/>
  <c r="G147" i="11"/>
  <c r="H147" i="11" s="1"/>
  <c r="G146" i="11"/>
  <c r="H146" i="11" s="1"/>
  <c r="G145" i="11"/>
  <c r="H145" i="11" s="1"/>
  <c r="G102" i="11"/>
  <c r="H102" i="11" s="1"/>
  <c r="G96" i="11"/>
  <c r="H96" i="11" s="1"/>
  <c r="G77" i="11"/>
  <c r="H77" i="11" s="1"/>
  <c r="G76" i="11"/>
  <c r="H76" i="11" s="1"/>
  <c r="G59" i="11"/>
  <c r="H59" i="11" s="1"/>
  <c r="G43" i="11"/>
  <c r="H43" i="11" s="1"/>
  <c r="G261" i="11"/>
  <c r="H261" i="11" s="1"/>
  <c r="G260" i="11"/>
  <c r="H260" i="11" s="1"/>
  <c r="G164" i="11"/>
  <c r="H164" i="11" s="1"/>
  <c r="G144" i="11"/>
  <c r="H144" i="11" s="1"/>
  <c r="G75" i="11"/>
  <c r="H75" i="11" s="1"/>
  <c r="G52" i="11"/>
  <c r="H52" i="11" s="1"/>
  <c r="G198" i="11"/>
  <c r="H198" i="11" s="1"/>
  <c r="G259" i="11"/>
  <c r="H259" i="11" s="1"/>
  <c r="G258" i="11"/>
  <c r="H258" i="11" s="1"/>
  <c r="G242" i="11"/>
  <c r="H242" i="11" s="1"/>
  <c r="G241" i="11"/>
  <c r="H241" i="11" s="1"/>
  <c r="G240" i="11"/>
  <c r="H240" i="11" s="1"/>
  <c r="G239" i="11"/>
  <c r="H239" i="11" s="1"/>
  <c r="G215" i="11"/>
  <c r="H215" i="11" s="1"/>
  <c r="G163" i="11"/>
  <c r="H163" i="11" s="1"/>
  <c r="G162" i="11"/>
  <c r="H162" i="11" s="1"/>
  <c r="G143" i="11"/>
  <c r="H143" i="11" s="1"/>
  <c r="G142" i="11"/>
  <c r="H142" i="11" s="1"/>
  <c r="G141" i="11"/>
  <c r="H141" i="11" s="1"/>
  <c r="G140" i="11"/>
  <c r="H140" i="11" s="1"/>
  <c r="G139" i="11"/>
  <c r="H139" i="11" s="1"/>
  <c r="G197" i="11"/>
  <c r="H197" i="11" s="1"/>
  <c r="G138" i="11"/>
  <c r="H138" i="11" s="1"/>
  <c r="G196" i="11"/>
  <c r="H196" i="11" s="1"/>
  <c r="G195" i="11"/>
  <c r="H195" i="11" s="1"/>
  <c r="G270" i="11"/>
  <c r="H270" i="11" s="1"/>
  <c r="G257" i="11"/>
  <c r="H257" i="11" s="1"/>
  <c r="G238" i="11"/>
  <c r="H238" i="11" s="1"/>
  <c r="G207" i="11"/>
  <c r="H207" i="11" s="1"/>
  <c r="G137" i="11"/>
  <c r="H137" i="11" s="1"/>
  <c r="G95" i="11"/>
  <c r="H95" i="11" s="1"/>
  <c r="G74" i="11"/>
  <c r="H74" i="11" s="1"/>
  <c r="G73" i="11"/>
  <c r="H73" i="11" s="1"/>
  <c r="G194" i="11"/>
  <c r="H194" i="11" s="1"/>
  <c r="G37" i="11"/>
  <c r="H37" i="11" s="1"/>
  <c r="G36" i="11"/>
  <c r="H36" i="11" s="1"/>
  <c r="G237" i="11"/>
  <c r="H237" i="11" s="1"/>
  <c r="G156" i="11"/>
  <c r="H156" i="11" s="1"/>
  <c r="G136" i="11"/>
  <c r="H136" i="11" s="1"/>
  <c r="G135" i="11"/>
  <c r="H135" i="11" s="1"/>
  <c r="G72" i="11"/>
  <c r="H72" i="11" s="1"/>
  <c r="G71" i="11"/>
  <c r="H71" i="11" s="1"/>
  <c r="G256" i="11"/>
  <c r="H256" i="11" s="1"/>
  <c r="G134" i="11"/>
  <c r="H134" i="11" s="1"/>
  <c r="G193" i="11"/>
  <c r="H193" i="11" s="1"/>
  <c r="G35" i="11"/>
  <c r="H35" i="11" s="1"/>
  <c r="G151" i="11"/>
  <c r="H151" i="11" s="1"/>
  <c r="G155" i="11"/>
  <c r="H155" i="11" s="1"/>
  <c r="G168" i="11"/>
  <c r="H168" i="11" s="1"/>
  <c r="G192" i="11"/>
  <c r="H192" i="11" s="1"/>
  <c r="G34" i="11"/>
  <c r="H34" i="11" s="1"/>
  <c r="G191" i="11"/>
  <c r="H191" i="11" s="1"/>
  <c r="G190" i="11"/>
  <c r="H190" i="11" s="1"/>
  <c r="G33" i="11"/>
  <c r="H33" i="11" s="1"/>
  <c r="G189" i="11"/>
  <c r="H189" i="11" s="1"/>
  <c r="G255" i="11"/>
  <c r="H255" i="11" s="1"/>
  <c r="G254" i="11"/>
  <c r="H254" i="11" s="1"/>
  <c r="G236" i="11"/>
  <c r="H236" i="11" s="1"/>
  <c r="G235" i="11"/>
  <c r="H235" i="11" s="1"/>
  <c r="G167" i="11"/>
  <c r="H167" i="11" s="1"/>
  <c r="G154" i="11"/>
  <c r="H154" i="11" s="1"/>
  <c r="G133" i="11"/>
  <c r="H133" i="11" s="1"/>
  <c r="G132" i="11"/>
  <c r="H132" i="11" s="1"/>
  <c r="G131" i="11"/>
  <c r="H131" i="11" s="1"/>
  <c r="G94" i="11"/>
  <c r="H94" i="11" s="1"/>
  <c r="G70" i="11"/>
  <c r="H70" i="11" s="1"/>
  <c r="G69" i="11"/>
  <c r="H69" i="11" s="1"/>
  <c r="G68" i="11"/>
  <c r="H68" i="11" s="1"/>
  <c r="G48" i="11"/>
  <c r="H48" i="11" s="1"/>
  <c r="G32" i="11"/>
  <c r="H32" i="11" s="1"/>
  <c r="G188" i="11"/>
  <c r="H188" i="11" s="1"/>
  <c r="G187" i="11"/>
  <c r="H187" i="11" s="1"/>
  <c r="G9" i="11"/>
  <c r="H9" i="11" s="1"/>
  <c r="G186" i="11"/>
  <c r="H186" i="11" s="1"/>
  <c r="G253" i="11"/>
  <c r="H253" i="11" s="1"/>
  <c r="G130" i="11"/>
  <c r="H130" i="11" s="1"/>
  <c r="G129" i="11"/>
  <c r="H129" i="11" s="1"/>
  <c r="G128" i="11"/>
  <c r="H128" i="11" s="1"/>
  <c r="G85" i="11"/>
  <c r="H85" i="11" s="1"/>
  <c r="G58" i="11"/>
  <c r="H58" i="11" s="1"/>
  <c r="G252" i="11"/>
  <c r="H252" i="11" s="1"/>
  <c r="G185" i="11"/>
  <c r="H185" i="11" s="1"/>
  <c r="G82" i="11"/>
  <c r="H82" i="11" s="1"/>
  <c r="G31" i="11"/>
  <c r="H31" i="11" s="1"/>
  <c r="G67" i="11"/>
  <c r="H67" i="11" s="1"/>
  <c r="G184" i="11"/>
  <c r="H184" i="11" s="1"/>
  <c r="G81" i="11"/>
  <c r="H81" i="11" s="1"/>
  <c r="G30" i="11"/>
  <c r="H30" i="11" s="1"/>
  <c r="G183" i="11"/>
  <c r="H183" i="11" s="1"/>
  <c r="G182" i="11"/>
  <c r="H182" i="11" s="1"/>
  <c r="G127" i="11"/>
  <c r="H127" i="11" s="1"/>
  <c r="G29" i="11"/>
  <c r="H29" i="11" s="1"/>
  <c r="G88" i="11"/>
  <c r="H88" i="11" s="1"/>
  <c r="G181" i="11"/>
  <c r="H181" i="11" s="1"/>
  <c r="G251" i="11"/>
  <c r="H251" i="11" s="1"/>
  <c r="G250" i="11"/>
  <c r="H250" i="11" s="1"/>
  <c r="G249" i="11"/>
  <c r="H249" i="11" s="1"/>
  <c r="G234" i="11"/>
  <c r="H234" i="11" s="1"/>
  <c r="G126" i="11"/>
  <c r="H126" i="11" s="1"/>
  <c r="G125" i="11"/>
  <c r="H125" i="11" s="1"/>
  <c r="G124" i="11"/>
  <c r="H124" i="11" s="1"/>
  <c r="G123" i="11"/>
  <c r="H123" i="11" s="1"/>
  <c r="G122" i="11"/>
  <c r="H122" i="11" s="1"/>
  <c r="G93" i="11"/>
  <c r="H93" i="11" s="1"/>
  <c r="G66" i="11"/>
  <c r="H66" i="11" s="1"/>
  <c r="G65" i="11"/>
  <c r="H65" i="11" s="1"/>
  <c r="G64" i="11"/>
  <c r="H64" i="11" s="1"/>
  <c r="G15" i="11"/>
  <c r="H15" i="11" s="1"/>
  <c r="G269" i="11"/>
  <c r="H269" i="11" s="1"/>
  <c r="G248" i="11"/>
  <c r="H248" i="11" s="1"/>
  <c r="G233" i="11"/>
  <c r="H233" i="11" s="1"/>
  <c r="G232" i="11"/>
  <c r="H232" i="11" s="1"/>
  <c r="G231" i="11"/>
  <c r="H231" i="11" s="1"/>
  <c r="G214" i="11"/>
  <c r="H214" i="11" s="1"/>
  <c r="G211" i="11"/>
  <c r="H211" i="11" s="1"/>
  <c r="G206" i="11"/>
  <c r="H206" i="11" s="1"/>
  <c r="G121" i="11"/>
  <c r="H121" i="11" s="1"/>
  <c r="G57" i="11"/>
  <c r="H57" i="11" s="1"/>
  <c r="G12" i="11"/>
  <c r="H12" i="11" s="1"/>
  <c r="G180" i="11"/>
  <c r="H180" i="11" s="1"/>
  <c r="G179" i="11"/>
  <c r="H179" i="11" s="1"/>
  <c r="G28" i="11"/>
  <c r="H28" i="11" s="1"/>
  <c r="G27" i="11"/>
  <c r="H27" i="11" s="1"/>
  <c r="G26" i="11"/>
  <c r="H26" i="11" s="1"/>
  <c r="G25" i="11"/>
  <c r="H25" i="11" s="1"/>
  <c r="G24" i="11"/>
  <c r="H24" i="11" s="1"/>
  <c r="G178" i="11"/>
  <c r="H178" i="11" s="1"/>
  <c r="G177" i="11"/>
  <c r="H177" i="11" s="1"/>
  <c r="G176" i="11"/>
  <c r="H176" i="11" s="1"/>
  <c r="G23" i="11"/>
  <c r="H23" i="11" s="1"/>
  <c r="G268" i="11"/>
  <c r="H268" i="11" s="1"/>
  <c r="G230" i="11"/>
  <c r="H230" i="11" s="1"/>
  <c r="G229" i="11"/>
  <c r="H229" i="11" s="1"/>
  <c r="G228" i="11"/>
  <c r="H228" i="11" s="1"/>
  <c r="G227" i="11"/>
  <c r="H227" i="11" s="1"/>
  <c r="G226" i="11"/>
  <c r="H226" i="11" s="1"/>
  <c r="G225" i="11"/>
  <c r="H225" i="11" s="1"/>
  <c r="G208" i="11"/>
  <c r="H208" i="11" s="1"/>
  <c r="G166" i="11"/>
  <c r="H166" i="11" s="1"/>
  <c r="G120" i="11"/>
  <c r="H120" i="11" s="1"/>
  <c r="G119" i="11"/>
  <c r="H119" i="11" s="1"/>
  <c r="G118" i="11"/>
  <c r="H118" i="11" s="1"/>
  <c r="G117" i="11"/>
  <c r="H117" i="11" s="1"/>
  <c r="G116" i="11"/>
  <c r="H116" i="11" s="1"/>
  <c r="G92" i="11"/>
  <c r="H92" i="11" s="1"/>
  <c r="G63" i="11"/>
  <c r="H63" i="11" s="1"/>
  <c r="G62" i="11"/>
  <c r="H62" i="11" s="1"/>
  <c r="G56" i="11"/>
  <c r="H56" i="11" s="1"/>
  <c r="G47" i="11"/>
  <c r="H47" i="11" s="1"/>
  <c r="G46" i="11"/>
  <c r="H46" i="11" s="1"/>
  <c r="G115" i="11"/>
  <c r="H115" i="11" s="1"/>
  <c r="G175" i="11"/>
  <c r="H175" i="11" s="1"/>
  <c r="G224" i="11"/>
  <c r="H224" i="11" s="1"/>
  <c r="G114" i="11"/>
  <c r="H114" i="11" s="1"/>
  <c r="G113" i="11"/>
  <c r="H113" i="11" s="1"/>
  <c r="G8" i="11"/>
  <c r="H8" i="11" s="1"/>
  <c r="G22" i="11"/>
  <c r="H22" i="11" s="1"/>
  <c r="G174" i="11"/>
  <c r="H174" i="11" s="1"/>
  <c r="G21" i="11"/>
  <c r="H21" i="11" s="1"/>
  <c r="G173" i="11"/>
  <c r="H173" i="11" s="1"/>
  <c r="G20" i="11"/>
  <c r="H20" i="11" s="1"/>
  <c r="G172" i="11"/>
  <c r="H172" i="11" s="1"/>
  <c r="G223" i="11"/>
  <c r="H223" i="11" s="1"/>
  <c r="G222" i="11"/>
  <c r="H222" i="11" s="1"/>
  <c r="G112" i="11"/>
  <c r="H112" i="11" s="1"/>
  <c r="G111" i="11"/>
  <c r="H111" i="11" s="1"/>
  <c r="G2" i="11"/>
  <c r="H2" i="11" s="1"/>
  <c r="G171" i="11"/>
  <c r="H171" i="11" s="1"/>
  <c r="G247" i="11"/>
  <c r="H247" i="11" s="1"/>
  <c r="G221" i="11"/>
  <c r="H221" i="11" s="1"/>
  <c r="G220" i="11"/>
  <c r="H220" i="11" s="1"/>
  <c r="G110" i="11"/>
  <c r="H110" i="11" s="1"/>
  <c r="G55" i="11"/>
  <c r="H55" i="11" s="1"/>
  <c r="G19" i="11"/>
  <c r="H19" i="11" s="1"/>
  <c r="G18" i="11"/>
  <c r="H18" i="11" s="1"/>
  <c r="G246" i="11"/>
  <c r="H246" i="11" s="1"/>
  <c r="G219" i="11"/>
  <c r="H219" i="11" s="1"/>
  <c r="G218" i="11"/>
  <c r="H218" i="11" s="1"/>
  <c r="G159" i="11"/>
  <c r="H159" i="11" s="1"/>
  <c r="G109" i="11"/>
  <c r="H109" i="11" s="1"/>
  <c r="G108" i="11"/>
  <c r="H108" i="11" s="1"/>
  <c r="G107" i="11"/>
  <c r="H107" i="11" s="1"/>
  <c r="G106" i="11"/>
  <c r="H106" i="11" s="1"/>
  <c r="G105" i="11"/>
  <c r="H105" i="11" s="1"/>
  <c r="G51" i="11"/>
  <c r="H51" i="11" s="1"/>
  <c r="G5" i="11"/>
  <c r="H5" i="11" s="1"/>
  <c r="D13" i="8"/>
  <c r="E234" i="1"/>
  <c r="E206" i="1"/>
  <c r="E199" i="1"/>
  <c r="E197" i="1"/>
  <c r="E183" i="1"/>
  <c r="E169" i="1"/>
  <c r="E165" i="1"/>
  <c r="E158" i="1"/>
  <c r="E155" i="1"/>
  <c r="E129" i="1"/>
  <c r="E124" i="1"/>
  <c r="E116" i="1"/>
  <c r="E114" i="1"/>
  <c r="E86" i="1"/>
  <c r="E74" i="1"/>
  <c r="E42" i="1"/>
  <c r="E35" i="1"/>
  <c r="E23" i="1"/>
  <c r="E20" i="1"/>
  <c r="E15" i="1"/>
  <c r="G12" i="1"/>
  <c r="H12" i="1" s="1"/>
  <c r="G75" i="1"/>
  <c r="H75" i="1" s="1"/>
  <c r="G25" i="1"/>
  <c r="H25" i="1" s="1"/>
  <c r="G24" i="1"/>
  <c r="H24" i="1" s="1"/>
  <c r="G29" i="1"/>
  <c r="H29" i="1" s="1"/>
  <c r="G30" i="1"/>
  <c r="H30" i="1" s="1"/>
  <c r="G26" i="1"/>
  <c r="H26" i="1" s="1"/>
  <c r="G31" i="1"/>
  <c r="H31" i="1" s="1"/>
  <c r="G32" i="1"/>
  <c r="H32" i="1" s="1"/>
  <c r="G33" i="1"/>
  <c r="H33" i="1" s="1"/>
  <c r="G34" i="1"/>
  <c r="H34" i="1" s="1"/>
  <c r="G28" i="1"/>
  <c r="H28" i="1" s="1"/>
  <c r="G149" i="1"/>
  <c r="H149" i="1" s="1"/>
  <c r="G27" i="1"/>
  <c r="H27" i="1" s="1"/>
  <c r="G56" i="1"/>
  <c r="H56" i="1" s="1"/>
  <c r="G85" i="1"/>
  <c r="H85" i="1" s="1"/>
  <c r="G233" i="1"/>
  <c r="H233" i="1" s="1"/>
  <c r="G11" i="1"/>
  <c r="H11" i="1" s="1"/>
  <c r="G18" i="1"/>
  <c r="H18" i="1" s="1"/>
  <c r="G19" i="1"/>
  <c r="H19" i="1" s="1"/>
  <c r="G17" i="1"/>
  <c r="H17" i="1" s="1"/>
  <c r="G16" i="1"/>
  <c r="H16" i="1" s="1"/>
  <c r="G21" i="1"/>
  <c r="H21" i="1" s="1"/>
  <c r="G22" i="1"/>
  <c r="G36" i="1"/>
  <c r="G40" i="1"/>
  <c r="H40" i="1" s="1"/>
  <c r="G41" i="1"/>
  <c r="H41" i="1" s="1"/>
  <c r="G39" i="1"/>
  <c r="H39" i="1" s="1"/>
  <c r="G37" i="1"/>
  <c r="H37" i="1" s="1"/>
  <c r="G38" i="1"/>
  <c r="H38" i="1" s="1"/>
  <c r="G43" i="1"/>
  <c r="H43" i="1" s="1"/>
  <c r="G63" i="1"/>
  <c r="H63" i="1" s="1"/>
  <c r="G64" i="1"/>
  <c r="H64" i="1" s="1"/>
  <c r="G62" i="1"/>
  <c r="H62" i="1" s="1"/>
  <c r="G55" i="1"/>
  <c r="H55" i="1" s="1"/>
  <c r="G57" i="1"/>
  <c r="H57" i="1" s="1"/>
  <c r="G49" i="1"/>
  <c r="H49" i="1" s="1"/>
  <c r="G50" i="1"/>
  <c r="H50" i="1" s="1"/>
  <c r="G58" i="1"/>
  <c r="H58" i="1" s="1"/>
  <c r="G54" i="1"/>
  <c r="H54" i="1" s="1"/>
  <c r="G51" i="1"/>
  <c r="H51" i="1" s="1"/>
  <c r="G46" i="1"/>
  <c r="H46" i="1" s="1"/>
  <c r="G44" i="1"/>
  <c r="H44" i="1" s="1"/>
  <c r="G59" i="1"/>
  <c r="H59" i="1" s="1"/>
  <c r="G52" i="1"/>
  <c r="H52" i="1" s="1"/>
  <c r="G45" i="1"/>
  <c r="H45" i="1" s="1"/>
  <c r="G65" i="1"/>
  <c r="H65" i="1" s="1"/>
  <c r="G66" i="1"/>
  <c r="H66" i="1" s="1"/>
  <c r="G67" i="1"/>
  <c r="H67" i="1" s="1"/>
  <c r="G68" i="1"/>
  <c r="H68" i="1" s="1"/>
  <c r="G69" i="1"/>
  <c r="H69" i="1" s="1"/>
  <c r="G70" i="1"/>
  <c r="H70" i="1" s="1"/>
  <c r="G71" i="1"/>
  <c r="H71" i="1" s="1"/>
  <c r="G60" i="1"/>
  <c r="H60" i="1" s="1"/>
  <c r="G47" i="1"/>
  <c r="H47" i="1" s="1"/>
  <c r="G48" i="1"/>
  <c r="H48" i="1" s="1"/>
  <c r="G61" i="1"/>
  <c r="H61" i="1" s="1"/>
  <c r="G72" i="1"/>
  <c r="H72" i="1" s="1"/>
  <c r="G73" i="1"/>
  <c r="H73" i="1" s="1"/>
  <c r="G53" i="1"/>
  <c r="H53" i="1" s="1"/>
  <c r="G77" i="1"/>
  <c r="H77" i="1" s="1"/>
  <c r="G79" i="1"/>
  <c r="H79" i="1" s="1"/>
  <c r="G80" i="1"/>
  <c r="H80" i="1" s="1"/>
  <c r="G81" i="1"/>
  <c r="H81" i="1" s="1"/>
  <c r="G76" i="1"/>
  <c r="H76" i="1" s="1"/>
  <c r="G82" i="1"/>
  <c r="H82" i="1" s="1"/>
  <c r="G83" i="1"/>
  <c r="H83" i="1" s="1"/>
  <c r="G78" i="1"/>
  <c r="H78" i="1" s="1"/>
  <c r="G84" i="1"/>
  <c r="H84" i="1" s="1"/>
  <c r="G98" i="1"/>
  <c r="H98" i="1" s="1"/>
  <c r="G88" i="1"/>
  <c r="H88" i="1" s="1"/>
  <c r="G92" i="1"/>
  <c r="H92" i="1" s="1"/>
  <c r="G93" i="1"/>
  <c r="H93" i="1" s="1"/>
  <c r="G101" i="1"/>
  <c r="H101" i="1" s="1"/>
  <c r="G87" i="1"/>
  <c r="H87" i="1" s="1"/>
  <c r="G89" i="1"/>
  <c r="H89" i="1" s="1"/>
  <c r="G99" i="1"/>
  <c r="H99" i="1" s="1"/>
  <c r="G94" i="1"/>
  <c r="H94" i="1" s="1"/>
  <c r="G102" i="1"/>
  <c r="H102" i="1" s="1"/>
  <c r="G103" i="1"/>
  <c r="H103" i="1" s="1"/>
  <c r="G104" i="1"/>
  <c r="H104" i="1" s="1"/>
  <c r="G105" i="1"/>
  <c r="H105" i="1" s="1"/>
  <c r="G106" i="1"/>
  <c r="H106" i="1" s="1"/>
  <c r="G107" i="1"/>
  <c r="H107" i="1" s="1"/>
  <c r="G108" i="1"/>
  <c r="H108" i="1" s="1"/>
  <c r="G90" i="1"/>
  <c r="H90" i="1" s="1"/>
  <c r="G91" i="1"/>
  <c r="H91" i="1" s="1"/>
  <c r="G100" i="1"/>
  <c r="H100" i="1" s="1"/>
  <c r="G95" i="1"/>
  <c r="H95" i="1" s="1"/>
  <c r="G109" i="1"/>
  <c r="H109" i="1" s="1"/>
  <c r="G110" i="1"/>
  <c r="H110" i="1" s="1"/>
  <c r="G111" i="1"/>
  <c r="H111" i="1" s="1"/>
  <c r="G112" i="1"/>
  <c r="H112" i="1" s="1"/>
  <c r="G113" i="1"/>
  <c r="H113" i="1" s="1"/>
  <c r="G96" i="1"/>
  <c r="H96" i="1" s="1"/>
  <c r="G97" i="1"/>
  <c r="H97" i="1" s="1"/>
  <c r="G115" i="1"/>
  <c r="H115" i="1" s="1"/>
  <c r="G119" i="1"/>
  <c r="H119" i="1" s="1"/>
  <c r="G122" i="1"/>
  <c r="H122" i="1" s="1"/>
  <c r="G120" i="1"/>
  <c r="H120" i="1" s="1"/>
  <c r="G123" i="1"/>
  <c r="H123" i="1" s="1"/>
  <c r="G118" i="1"/>
  <c r="H118" i="1" s="1"/>
  <c r="G117" i="1"/>
  <c r="H117" i="1" s="1"/>
  <c r="G121" i="1"/>
  <c r="H121" i="1" s="1"/>
  <c r="G126" i="1"/>
  <c r="H126" i="1" s="1"/>
  <c r="G125" i="1"/>
  <c r="H125" i="1" s="1"/>
  <c r="G127" i="1"/>
  <c r="H127" i="1" s="1"/>
  <c r="G128" i="1"/>
  <c r="H128" i="1" s="1"/>
  <c r="G144" i="1"/>
  <c r="H144" i="1" s="1"/>
  <c r="G145" i="1"/>
  <c r="H145" i="1" s="1"/>
  <c r="G146" i="1"/>
  <c r="H146" i="1" s="1"/>
  <c r="G135" i="1"/>
  <c r="H135" i="1" s="1"/>
  <c r="G131" i="1"/>
  <c r="H131" i="1" s="1"/>
  <c r="G140" i="1"/>
  <c r="H140" i="1" s="1"/>
  <c r="G139" i="1"/>
  <c r="H139" i="1" s="1"/>
  <c r="G136" i="1"/>
  <c r="H136" i="1" s="1"/>
  <c r="G132" i="1"/>
  <c r="H132" i="1" s="1"/>
  <c r="G130" i="1"/>
  <c r="H130" i="1" s="1"/>
  <c r="G147" i="1"/>
  <c r="H147" i="1" s="1"/>
  <c r="G148" i="1"/>
  <c r="H148" i="1" s="1"/>
  <c r="G134" i="1"/>
  <c r="H134" i="1" s="1"/>
  <c r="G133" i="1"/>
  <c r="H133" i="1" s="1"/>
  <c r="G141" i="1"/>
  <c r="H141" i="1" s="1"/>
  <c r="G138" i="1"/>
  <c r="H138" i="1" s="1"/>
  <c r="G137" i="1"/>
  <c r="H137" i="1" s="1"/>
  <c r="G142" i="1"/>
  <c r="H142" i="1" s="1"/>
  <c r="G150" i="1"/>
  <c r="H150" i="1" s="1"/>
  <c r="G151" i="1"/>
  <c r="H151" i="1" s="1"/>
  <c r="G152" i="1"/>
  <c r="H152" i="1" s="1"/>
  <c r="G153" i="1"/>
  <c r="H153" i="1" s="1"/>
  <c r="G154" i="1"/>
  <c r="H154" i="1" s="1"/>
  <c r="G143" i="1"/>
  <c r="H143" i="1" s="1"/>
  <c r="G156" i="1"/>
  <c r="H156" i="1" s="1"/>
  <c r="G157" i="1"/>
  <c r="H157" i="1" s="1"/>
  <c r="G163" i="1"/>
  <c r="H163" i="1" s="1"/>
  <c r="G159" i="1"/>
  <c r="H159" i="1" s="1"/>
  <c r="G164" i="1"/>
  <c r="H164" i="1" s="1"/>
  <c r="G161" i="1"/>
  <c r="H161" i="1" s="1"/>
  <c r="G160" i="1"/>
  <c r="H160" i="1" s="1"/>
  <c r="G162" i="1"/>
  <c r="H162" i="1" s="1"/>
  <c r="G166" i="1"/>
  <c r="H166" i="1" s="1"/>
  <c r="G167" i="1"/>
  <c r="H167" i="1" s="1"/>
  <c r="G168" i="1"/>
  <c r="H168" i="1" s="1"/>
  <c r="G178" i="1"/>
  <c r="H178" i="1" s="1"/>
  <c r="G179" i="1"/>
  <c r="H179" i="1" s="1"/>
  <c r="G170" i="1"/>
  <c r="H170" i="1" s="1"/>
  <c r="G172" i="1"/>
  <c r="H172" i="1" s="1"/>
  <c r="G171" i="1"/>
  <c r="H171" i="1" s="1"/>
  <c r="G176" i="1"/>
  <c r="H176" i="1" s="1"/>
  <c r="G180" i="1"/>
  <c r="H180" i="1" s="1"/>
  <c r="G175" i="1"/>
  <c r="H175" i="1" s="1"/>
  <c r="G177" i="1"/>
  <c r="H177" i="1" s="1"/>
  <c r="G174" i="1"/>
  <c r="H174" i="1" s="1"/>
  <c r="G181" i="1"/>
  <c r="H181" i="1" s="1"/>
  <c r="G182" i="1"/>
  <c r="H182" i="1" s="1"/>
  <c r="G173" i="1"/>
  <c r="H173" i="1" s="1"/>
  <c r="G184" i="1"/>
  <c r="H184" i="1" s="1"/>
  <c r="G191" i="1"/>
  <c r="H191" i="1" s="1"/>
  <c r="G185" i="1"/>
  <c r="H185" i="1" s="1"/>
  <c r="G188" i="1"/>
  <c r="H188" i="1" s="1"/>
  <c r="G190" i="1"/>
  <c r="H190" i="1" s="1"/>
  <c r="G192" i="1"/>
  <c r="H192" i="1" s="1"/>
  <c r="G189" i="1"/>
  <c r="H189" i="1" s="1"/>
  <c r="G186" i="1"/>
  <c r="H186" i="1" s="1"/>
  <c r="G193" i="1"/>
  <c r="H193" i="1" s="1"/>
  <c r="G187" i="1"/>
  <c r="H187" i="1" s="1"/>
  <c r="G195" i="1"/>
  <c r="H195" i="1" s="1"/>
  <c r="G194" i="1"/>
  <c r="H194" i="1" s="1"/>
  <c r="G196" i="1"/>
  <c r="H196" i="1" s="1"/>
  <c r="G198" i="1"/>
  <c r="H198" i="1" s="1"/>
  <c r="G204" i="1"/>
  <c r="H204" i="1" s="1"/>
  <c r="G201" i="1"/>
  <c r="H201" i="1" s="1"/>
  <c r="G202" i="1"/>
  <c r="H202" i="1" s="1"/>
  <c r="G200" i="1"/>
  <c r="H200" i="1" s="1"/>
  <c r="G203" i="1"/>
  <c r="H203" i="1" s="1"/>
  <c r="G205" i="1"/>
  <c r="H205" i="1" s="1"/>
  <c r="G208" i="1"/>
  <c r="H208" i="1" s="1"/>
  <c r="G212" i="1"/>
  <c r="H212" i="1" s="1"/>
  <c r="G213" i="1"/>
  <c r="H213" i="1" s="1"/>
  <c r="G219" i="1"/>
  <c r="H219" i="1" s="1"/>
  <c r="G207" i="1"/>
  <c r="H207" i="1" s="1"/>
  <c r="G223" i="1"/>
  <c r="H223" i="1" s="1"/>
  <c r="G224" i="1"/>
  <c r="H224" i="1" s="1"/>
  <c r="G214" i="1"/>
  <c r="H214" i="1" s="1"/>
  <c r="G217" i="1"/>
  <c r="H217" i="1" s="1"/>
  <c r="G218" i="1"/>
  <c r="H218" i="1" s="1"/>
  <c r="G209" i="1"/>
  <c r="H209" i="1" s="1"/>
  <c r="G225" i="1"/>
  <c r="H225" i="1" s="1"/>
  <c r="G226" i="1"/>
  <c r="H226" i="1" s="1"/>
  <c r="G227" i="1"/>
  <c r="H227" i="1" s="1"/>
  <c r="G220" i="1"/>
  <c r="H220" i="1" s="1"/>
  <c r="G228" i="1"/>
  <c r="H228" i="1" s="1"/>
  <c r="G221" i="1"/>
  <c r="H221" i="1" s="1"/>
  <c r="G210" i="1"/>
  <c r="H210" i="1" s="1"/>
  <c r="G211" i="1"/>
  <c r="H211" i="1" s="1"/>
  <c r="G222" i="1"/>
  <c r="H222" i="1" s="1"/>
  <c r="G215" i="1"/>
  <c r="H215" i="1" s="1"/>
  <c r="G229" i="1"/>
  <c r="H229" i="1" s="1"/>
  <c r="G230" i="1"/>
  <c r="H230" i="1" s="1"/>
  <c r="G231" i="1"/>
  <c r="H231" i="1" s="1"/>
  <c r="G216" i="1"/>
  <c r="H216" i="1" s="1"/>
  <c r="G232" i="1"/>
  <c r="H232" i="1" s="1"/>
  <c r="G5" i="1"/>
  <c r="H5" i="1" s="1"/>
  <c r="G2" i="1"/>
  <c r="H2" i="1" s="1"/>
  <c r="G6" i="1"/>
  <c r="H6" i="1" s="1"/>
  <c r="G14" i="1"/>
  <c r="H14" i="1" s="1"/>
  <c r="G7" i="1"/>
  <c r="H7" i="1" s="1"/>
  <c r="G8" i="1"/>
  <c r="H8" i="1" s="1"/>
  <c r="G4" i="1"/>
  <c r="H4" i="1" s="1"/>
  <c r="G3" i="1"/>
  <c r="H3" i="1" s="1"/>
  <c r="G10" i="1"/>
  <c r="H10" i="1" s="1"/>
  <c r="G9" i="1"/>
  <c r="H9" i="1" s="1"/>
  <c r="G13" i="1"/>
  <c r="H13" i="1" s="1"/>
  <c r="C243" i="1" l="1"/>
  <c r="E242" i="1"/>
  <c r="E241" i="1"/>
  <c r="E3" i="12"/>
  <c r="C238" i="1"/>
  <c r="E273" i="11"/>
  <c r="E243" i="1" l="1"/>
  <c r="D238" i="1"/>
  <c r="E238" i="1" l="1"/>
  <c r="E240" i="1" s="1"/>
  <c r="D24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<sst xmlns="http://schemas.openxmlformats.org/spreadsheetml/2006/main" count="2096" uniqueCount="189">
  <si>
    <t>Y</t>
  </si>
  <si>
    <t>Alamance County</t>
  </si>
  <si>
    <t xml:space="preserve">Alamance County </t>
  </si>
  <si>
    <t>Caswell County</t>
  </si>
  <si>
    <t>Chapel Hill</t>
  </si>
  <si>
    <t>Winston-Salem</t>
  </si>
  <si>
    <t>Johnston County</t>
  </si>
  <si>
    <t>Charlotte</t>
  </si>
  <si>
    <t>Mint Hill</t>
  </si>
  <si>
    <t>Cornelius</t>
  </si>
  <si>
    <t>Union County</t>
  </si>
  <si>
    <t>Wake County</t>
  </si>
  <si>
    <t>Parks, Greenways, Recreation, and Open Space Bonds</t>
  </si>
  <si>
    <t>Holly Springs</t>
  </si>
  <si>
    <t>Cary</t>
  </si>
  <si>
    <t>Davidson</t>
  </si>
  <si>
    <t>Durham</t>
  </si>
  <si>
    <t>High Point</t>
  </si>
  <si>
    <t>Clayton</t>
  </si>
  <si>
    <t>Rowan County</t>
  </si>
  <si>
    <t>Iredell County</t>
  </si>
  <si>
    <t>Guilford County</t>
  </si>
  <si>
    <t>Carteret County</t>
  </si>
  <si>
    <t>Raleigh</t>
  </si>
  <si>
    <t>Lee County</t>
  </si>
  <si>
    <t>Cherryville</t>
  </si>
  <si>
    <t>Camden County</t>
  </si>
  <si>
    <t>Jackson County</t>
  </si>
  <si>
    <t>Cape Carteret</t>
  </si>
  <si>
    <t>Mount Holly</t>
  </si>
  <si>
    <t>Garner</t>
  </si>
  <si>
    <t>Apex</t>
  </si>
  <si>
    <t>Morrisville</t>
  </si>
  <si>
    <t>Fuquay-Varina</t>
  </si>
  <si>
    <t>Shelby</t>
  </si>
  <si>
    <t>Bald Head Island</t>
  </si>
  <si>
    <t>Greensboro</t>
  </si>
  <si>
    <t>Wake Forest</t>
  </si>
  <si>
    <t>Boiling Springs Lakes</t>
  </si>
  <si>
    <t>Buncombe County</t>
  </si>
  <si>
    <t xml:space="preserve">Open Space </t>
  </si>
  <si>
    <t>Concord</t>
  </si>
  <si>
    <t>Fayetteville</t>
  </si>
  <si>
    <t>Durham County</t>
  </si>
  <si>
    <t>Gastonia</t>
  </si>
  <si>
    <t>Matthews</t>
  </si>
  <si>
    <t>Pender County</t>
  </si>
  <si>
    <t xml:space="preserve">Wake County </t>
  </si>
  <si>
    <t>N</t>
  </si>
  <si>
    <t>Gaston County</t>
  </si>
  <si>
    <t>Moore County</t>
  </si>
  <si>
    <t xml:space="preserve">Moore County </t>
  </si>
  <si>
    <t>Mecklenburg County</t>
  </si>
  <si>
    <t>Harrisburg</t>
  </si>
  <si>
    <t>Cedar Point</t>
  </si>
  <si>
    <t>Asheville</t>
  </si>
  <si>
    <t>Woodfin</t>
  </si>
  <si>
    <t>Parks and Recreation</t>
  </si>
  <si>
    <t>Brunswick County</t>
  </si>
  <si>
    <t>Forsyth County</t>
  </si>
  <si>
    <t>Wilmington</t>
  </si>
  <si>
    <t>Orange County</t>
  </si>
  <si>
    <t>Goldsboro</t>
  </si>
  <si>
    <t>Greenville</t>
  </si>
  <si>
    <t>Hickory</t>
  </si>
  <si>
    <t>Cabarrus County</t>
  </si>
  <si>
    <t>Blowing Rock</t>
  </si>
  <si>
    <t>Harnett County</t>
  </si>
  <si>
    <t>New Hanover County</t>
  </si>
  <si>
    <t>Davie County</t>
  </si>
  <si>
    <t>Mooresville</t>
  </si>
  <si>
    <t>Sanford</t>
  </si>
  <si>
    <t>Huntersville</t>
  </si>
  <si>
    <t>Indian Trail</t>
  </si>
  <si>
    <t>Knightdale</t>
  </si>
  <si>
    <t>County</t>
  </si>
  <si>
    <t>Municipality</t>
  </si>
  <si>
    <t>Community College</t>
  </si>
  <si>
    <t>Transportation</t>
  </si>
  <si>
    <t>Greenway</t>
  </si>
  <si>
    <t>Beach Improvement</t>
  </si>
  <si>
    <t>Economic Development</t>
  </si>
  <si>
    <t>Schools</t>
  </si>
  <si>
    <t>Streets and Sidewalks</t>
  </si>
  <si>
    <t>Water System</t>
  </si>
  <si>
    <t>Public Safety Facilities</t>
  </si>
  <si>
    <t>Housing</t>
  </si>
  <si>
    <t>Sewer System</t>
  </si>
  <si>
    <t>Museum</t>
  </si>
  <si>
    <t>Mobility</t>
  </si>
  <si>
    <t>Public Facilities</t>
  </si>
  <si>
    <t>Parking Facilities</t>
  </si>
  <si>
    <t>Dam Restoration</t>
  </si>
  <si>
    <t>Grand Total</t>
  </si>
  <si>
    <t>Hendersonville</t>
  </si>
  <si>
    <t>Pitt County</t>
  </si>
  <si>
    <t>Grifton</t>
  </si>
  <si>
    <t>Amount</t>
  </si>
  <si>
    <t>Transylvania County</t>
  </si>
  <si>
    <t>Onslow County</t>
  </si>
  <si>
    <t>Purpose of Bond Issue</t>
  </si>
  <si>
    <t>Additional Information re: Purpose</t>
  </si>
  <si>
    <t>Public Improvements</t>
  </si>
  <si>
    <t>Baseball Stadium</t>
  </si>
  <si>
    <t>Pass?</t>
  </si>
  <si>
    <t>Arts Facilities</t>
  </si>
  <si>
    <t xml:space="preserve">Sanitary Sewer System </t>
  </si>
  <si>
    <t xml:space="preserve">Public Safety Facilities </t>
  </si>
  <si>
    <t>Health Science</t>
  </si>
  <si>
    <t>Veterinary</t>
  </si>
  <si>
    <t>Civic Center</t>
  </si>
  <si>
    <t>Emergency</t>
  </si>
  <si>
    <t>Broadband</t>
  </si>
  <si>
    <t>Solid Waste</t>
  </si>
  <si>
    <t>Stormwater Facilities</t>
  </si>
  <si>
    <t>Community and Economic Development</t>
  </si>
  <si>
    <t>Neighborhood Improvements</t>
  </si>
  <si>
    <t>Library Facilities</t>
  </si>
  <si>
    <t>Pool Facilities</t>
  </si>
  <si>
    <t>Firefighting Facilities</t>
  </si>
  <si>
    <t>Law Enforcement Facilities</t>
  </si>
  <si>
    <t>Date</t>
  </si>
  <si>
    <t>Jurisdiction</t>
  </si>
  <si>
    <t>11/6/2012 Total</t>
  </si>
  <si>
    <t>9/10/2013 Total</t>
  </si>
  <si>
    <t>10/8/2013 Total</t>
  </si>
  <si>
    <t>11/5/2013 Total</t>
  </si>
  <si>
    <t>5/6/2014 Total</t>
  </si>
  <si>
    <t>11/4/2014 Total</t>
  </si>
  <si>
    <t>11/3/2015 Total</t>
  </si>
  <si>
    <t>11/8/2016 Total</t>
  </si>
  <si>
    <t>10/10/2017 Total</t>
  </si>
  <si>
    <t>11/7/2017 Total</t>
  </si>
  <si>
    <t>5/8/2018 Total</t>
  </si>
  <si>
    <t>11/6/2018 Total</t>
  </si>
  <si>
    <t>10/8/2019 Total</t>
  </si>
  <si>
    <t>11/5/2019 Total</t>
  </si>
  <si>
    <t>3/3/2020 Total</t>
  </si>
  <si>
    <t>11/3/2020 Total</t>
  </si>
  <si>
    <t>11/2/2021 Total</t>
  </si>
  <si>
    <t>5/17/2022 Total</t>
  </si>
  <si>
    <t>7/26/2022 Total</t>
  </si>
  <si>
    <t>11/8/2022 Total</t>
  </si>
  <si>
    <t xml:space="preserve">Sewer System </t>
  </si>
  <si>
    <t>Public Facilities Total</t>
  </si>
  <si>
    <t xml:space="preserve">Water System </t>
  </si>
  <si>
    <t xml:space="preserve">Arts Facilities </t>
  </si>
  <si>
    <t xml:space="preserve">Baseball Stadium </t>
  </si>
  <si>
    <t xml:space="preserve">Beach Improvement </t>
  </si>
  <si>
    <t xml:space="preserve">Broadband </t>
  </si>
  <si>
    <t xml:space="preserve">Community and Economic Development </t>
  </si>
  <si>
    <t xml:space="preserve">Community College </t>
  </si>
  <si>
    <t xml:space="preserve">Dam Restoration </t>
  </si>
  <si>
    <t>Proposed</t>
  </si>
  <si>
    <t>Approved</t>
  </si>
  <si>
    <t xml:space="preserve">Economic Development </t>
  </si>
  <si>
    <t xml:space="preserve">Firefighting Facilities </t>
  </si>
  <si>
    <t xml:space="preserve">Greenway </t>
  </si>
  <si>
    <t xml:space="preserve">Housing </t>
  </si>
  <si>
    <t xml:space="preserve">Library Facilities </t>
  </si>
  <si>
    <t xml:space="preserve">Mobility </t>
  </si>
  <si>
    <t xml:space="preserve">Museum </t>
  </si>
  <si>
    <t xml:space="preserve">Neighborhood Improvements </t>
  </si>
  <si>
    <t xml:space="preserve">Parking Facilities </t>
  </si>
  <si>
    <t xml:space="preserve">Parks and Recreation </t>
  </si>
  <si>
    <t xml:space="preserve">Public Facilities </t>
  </si>
  <si>
    <t xml:space="preserve">Parks, Greenways, Recreation, and Open Space  </t>
  </si>
  <si>
    <t xml:space="preserve">Public Improvements </t>
  </si>
  <si>
    <t xml:space="preserve">Schools </t>
  </si>
  <si>
    <t xml:space="preserve">Solid Waste </t>
  </si>
  <si>
    <t xml:space="preserve">Stormwater Facilities </t>
  </si>
  <si>
    <t xml:space="preserve">Streets and Sidewalks </t>
  </si>
  <si>
    <t xml:space="preserve">Transportation </t>
  </si>
  <si>
    <t>Total</t>
  </si>
  <si>
    <t>Aggregate Percentage of Proposed Debt Approved</t>
  </si>
  <si>
    <t>Total Referenda</t>
  </si>
  <si>
    <t>Total Amount of Approved Issuance</t>
  </si>
  <si>
    <t>Total Amount of Proposed Issuance</t>
  </si>
  <si>
    <t>Percentage of Referenda Approved</t>
  </si>
  <si>
    <t>Total Number of Referenda Approved</t>
  </si>
  <si>
    <t>Total Number of Referenda</t>
  </si>
  <si>
    <t>Percentage of All Proposed Debt</t>
  </si>
  <si>
    <t>Percentage of All Approved Debt</t>
  </si>
  <si>
    <t>Number of Distinct Counties Proposing Issuance</t>
  </si>
  <si>
    <t>Number of Distinct Municipalities Proposing Issuance</t>
  </si>
  <si>
    <t>Percentage of Issuance Amount Approved</t>
  </si>
  <si>
    <t xml:space="preserve">Parks, Greenways, Recreation, and Open Space Bonds </t>
  </si>
  <si>
    <t>Average Issuance Amount of Approved Debt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</si>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</sst>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14" fontId="2" fillId="0" borderId="0" xfId="0" applyNumberFormat="1" applyFont="1"/>
    <xf numFmtId="49" fontId="2" fillId="0" borderId="0" xfId="0" applyNumberFormat="1" applyFont="1" applyAlignment="1">
      <alignment wrapText="1"/>
    </xf>
    <xf numFmtId="49" fontId="0" fillId="0" borderId="0" xfId="0" applyNumberFormat="1" applyAlignment="1">
      <alignment wrapText="1"/>
    </xf>
    <xf numFmtId="0" fontId="3" fillId="0" borderId="0" xfId="0" applyFont="1"/>
    <xf numFmtId="49" fontId="3" fillId="0" borderId="0" xfId="0" applyNumberFormat="1" applyFont="1" applyAlignment="1">
      <alignment wrapText="1"/>
    </xf>
    <xf numFmtId="10" fontId="0" fillId="0" borderId="0" xfId="0" applyNumberFormat="1"/>
    <xf numFmtId="164" fontId="0" fillId="0" borderId="0" xfId="2" applyNumberFormat="1" applyFont="1"/>
    <xf numFmtId="164" fontId="4" fillId="0" borderId="0" xfId="2" applyNumberFormat="1" applyFont="1"/>
    <xf numFmtId="164" fontId="3" fillId="0" borderId="0" xfId="0" applyNumberFormat="1" applyFont="1"/>
    <xf numFmtId="164" fontId="0" fillId="0" borderId="0" xfId="0" applyNumberFormat="1"/>
    <xf numFmtId="14" fontId="0" fillId="0" borderId="0" xfId="0" applyNumberFormat="1"/>
    <xf numFmtId="14" fontId="3" fillId="0" borderId="0" xfId="0" applyNumberFormat="1" applyFont="1"/>
    <xf numFmtId="164" fontId="3" fillId="0" borderId="0" xfId="2" applyNumberFormat="1" applyFont="1"/>
    <xf numFmtId="164" fontId="1" fillId="0" borderId="0" xfId="2" applyNumberFormat="1" applyFont="1"/>
    <xf numFmtId="0" fontId="1" fillId="0" borderId="0" xfId="0" applyFont="1"/>
    <xf numFmtId="10" fontId="0" fillId="0" borderId="0" xfId="1" applyNumberFormat="1" applyFont="1"/>
    <xf numFmtId="10" fontId="1" fillId="0" borderId="0" xfId="1" applyNumberFormat="1" applyFont="1"/>
  </cellXfs>
  <cellStyles count="3">
    <cellStyle name="Currency" xfId="2" builtinId="4"/>
    <cellStyle name="Normal" xfId="0" builtinId="0"/>
    <cellStyle name="Percent" xfId="1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6C8980A3-4A84-4F44-8BAC-9F716CFC75BF}">
  <we:reference id="db18cc72-1a17-45df-b60e-7ffb655e8af5" version="1.0.0.4" store="EXCatalog" storeType="EXCatalog"/>
  <we:alternateReferences>
    <we:reference id="WA104381701" version="1.0.0.4" store="en-US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1158-AD97-40E5-8990-0A0C9489E443}">
  <dimension ref="A1:I243"/>
  <sheetViews>
    <sheetView topLeftCell="A206" zoomScale="70" zoomScaleNormal="70" workbookViewId="0">
      <pane xSplit="1" topLeftCell="B1" activePane="topRight" state="frozen"/>
      <selection pane="topRight" activeCell="I242" sqref="I242"/>
    </sheetView>
  </sheetViews>
  <sheetFormatPr defaultRowHeight="15" outlineLevelRow="2" x14ac:dyDescent="0.25"/>
  <cols>
    <col min="1" max="1" width="15.140625" customWidth="1"/>
    <col min="2" max="2" width="50" style="4" customWidth="1"/>
    <col min="3" max="3" width="47.7109375" customWidth="1"/>
    <col min="4" max="4" width="32.140625" customWidth="1"/>
    <col min="5" max="5" width="47.7109375" style="11" customWidth="1"/>
    <col min="6" max="6" width="17.28515625" customWidth="1"/>
    <col min="8" max="8" width="12" customWidth="1"/>
  </cols>
  <sheetData>
    <row r="1" spans="1:8" ht="17.25" x14ac:dyDescent="0.4">
      <c r="A1" s="2" t="s">
        <v>121</v>
      </c>
      <c r="B1" s="3" t="s">
        <v>122</v>
      </c>
      <c r="C1" s="1" t="s">
        <v>100</v>
      </c>
      <c r="D1" s="1" t="s">
        <v>101</v>
      </c>
      <c r="E1" s="9" t="s">
        <v>97</v>
      </c>
      <c r="F1" s="1" t="s">
        <v>104</v>
      </c>
      <c r="G1" t="s">
        <v>75</v>
      </c>
      <c r="H1" t="s">
        <v>76</v>
      </c>
    </row>
    <row r="2" spans="1:8" outlineLevel="2" x14ac:dyDescent="0.25">
      <c r="A2" s="12">
        <v>41219</v>
      </c>
      <c r="B2" s="4" t="s">
        <v>60</v>
      </c>
      <c r="C2" t="s">
        <v>103</v>
      </c>
      <c r="E2" s="8">
        <v>42000000</v>
      </c>
      <c r="F2" t="s">
        <v>48</v>
      </c>
      <c r="G2" t="str">
        <f t="shared" ref="G2:G14" si="0">IF(COUNTIF(B2,"*County*"),"Yes","No")</f>
        <v>No</v>
      </c>
      <c r="H2" t="str">
        <f t="shared" ref="H2:H14" si="1">IF(G2="Yes","No","Yes")</f>
        <v>Yes</v>
      </c>
    </row>
    <row r="3" spans="1:8" outlineLevel="2" x14ac:dyDescent="0.25">
      <c r="A3" s="12">
        <v>41219</v>
      </c>
      <c r="B3" s="4" t="s">
        <v>14</v>
      </c>
      <c r="C3" t="s">
        <v>119</v>
      </c>
      <c r="E3" s="8">
        <v>6450000</v>
      </c>
      <c r="F3" t="s">
        <v>0</v>
      </c>
      <c r="G3" t="str">
        <f t="shared" si="0"/>
        <v>No</v>
      </c>
      <c r="H3" t="str">
        <f t="shared" si="1"/>
        <v>Yes</v>
      </c>
    </row>
    <row r="4" spans="1:8" outlineLevel="2" x14ac:dyDescent="0.25">
      <c r="A4" s="12">
        <v>41219</v>
      </c>
      <c r="B4" s="4" t="s">
        <v>14</v>
      </c>
      <c r="C4" t="s">
        <v>57</v>
      </c>
      <c r="E4" s="8">
        <v>15870000</v>
      </c>
      <c r="F4" t="s">
        <v>0</v>
      </c>
      <c r="G4" t="str">
        <f t="shared" si="0"/>
        <v>No</v>
      </c>
      <c r="H4" t="str">
        <f t="shared" si="1"/>
        <v>Yes</v>
      </c>
    </row>
    <row r="5" spans="1:8" outlineLevel="2" x14ac:dyDescent="0.25">
      <c r="A5" s="12">
        <v>41219</v>
      </c>
      <c r="B5" s="4" t="s">
        <v>72</v>
      </c>
      <c r="C5" t="s">
        <v>57</v>
      </c>
      <c r="E5" s="8">
        <v>5000000</v>
      </c>
      <c r="F5" t="s">
        <v>0</v>
      </c>
      <c r="G5" t="str">
        <f t="shared" si="0"/>
        <v>No</v>
      </c>
      <c r="H5" t="str">
        <f t="shared" si="1"/>
        <v>Yes</v>
      </c>
    </row>
    <row r="6" spans="1:8" outlineLevel="2" x14ac:dyDescent="0.25">
      <c r="A6" s="12">
        <v>41219</v>
      </c>
      <c r="B6" s="4" t="s">
        <v>73</v>
      </c>
      <c r="C6" t="s">
        <v>57</v>
      </c>
      <c r="E6" s="8">
        <v>8500000</v>
      </c>
      <c r="F6" t="s">
        <v>0</v>
      </c>
      <c r="G6" t="str">
        <f t="shared" si="0"/>
        <v>No</v>
      </c>
      <c r="H6" t="str">
        <f t="shared" si="1"/>
        <v>Yes</v>
      </c>
    </row>
    <row r="7" spans="1:8" outlineLevel="2" x14ac:dyDescent="0.25">
      <c r="A7" s="12">
        <v>41219</v>
      </c>
      <c r="B7" s="4" t="s">
        <v>74</v>
      </c>
      <c r="C7" t="s">
        <v>57</v>
      </c>
      <c r="E7" s="8">
        <v>3000000</v>
      </c>
      <c r="F7" t="s">
        <v>0</v>
      </c>
      <c r="G7" t="str">
        <f t="shared" si="0"/>
        <v>No</v>
      </c>
      <c r="H7" t="str">
        <f t="shared" si="1"/>
        <v>Yes</v>
      </c>
    </row>
    <row r="8" spans="1:8" outlineLevel="2" x14ac:dyDescent="0.25">
      <c r="A8" s="12">
        <v>41219</v>
      </c>
      <c r="B8" s="4" t="s">
        <v>32</v>
      </c>
      <c r="C8" t="s">
        <v>57</v>
      </c>
      <c r="E8" s="8">
        <v>5700000</v>
      </c>
      <c r="F8" t="s">
        <v>0</v>
      </c>
      <c r="G8" t="str">
        <f t="shared" si="0"/>
        <v>No</v>
      </c>
      <c r="H8" t="str">
        <f t="shared" si="1"/>
        <v>Yes</v>
      </c>
    </row>
    <row r="9" spans="1:8" outlineLevel="2" x14ac:dyDescent="0.25">
      <c r="A9" s="12">
        <v>41219</v>
      </c>
      <c r="B9" s="4" t="s">
        <v>72</v>
      </c>
      <c r="C9" t="s">
        <v>102</v>
      </c>
      <c r="E9" s="8">
        <v>7150000</v>
      </c>
      <c r="F9" t="s">
        <v>0</v>
      </c>
      <c r="G9" t="str">
        <f t="shared" si="0"/>
        <v>No</v>
      </c>
      <c r="H9" t="str">
        <f t="shared" si="1"/>
        <v>Yes</v>
      </c>
    </row>
    <row r="10" spans="1:8" outlineLevel="2" x14ac:dyDescent="0.25">
      <c r="A10" s="12">
        <v>41219</v>
      </c>
      <c r="B10" s="4" t="s">
        <v>72</v>
      </c>
      <c r="C10" t="s">
        <v>83</v>
      </c>
      <c r="E10" s="8">
        <v>17850000</v>
      </c>
      <c r="F10" t="s">
        <v>0</v>
      </c>
      <c r="G10" t="str">
        <f t="shared" si="0"/>
        <v>No</v>
      </c>
      <c r="H10" t="str">
        <f t="shared" si="1"/>
        <v>Yes</v>
      </c>
    </row>
    <row r="11" spans="1:8" outlineLevel="2" x14ac:dyDescent="0.25">
      <c r="A11" s="12">
        <v>41219</v>
      </c>
      <c r="B11" s="4" t="s">
        <v>32</v>
      </c>
      <c r="C11" t="s">
        <v>83</v>
      </c>
      <c r="E11" s="8">
        <v>14300000</v>
      </c>
      <c r="F11" t="s">
        <v>0</v>
      </c>
      <c r="G11" t="str">
        <f t="shared" si="0"/>
        <v>No</v>
      </c>
      <c r="H11" t="str">
        <f t="shared" si="1"/>
        <v>Yes</v>
      </c>
    </row>
    <row r="12" spans="1:8" outlineLevel="2" x14ac:dyDescent="0.25">
      <c r="A12" s="12">
        <v>41219</v>
      </c>
      <c r="B12" s="4" t="s">
        <v>14</v>
      </c>
      <c r="C12" t="s">
        <v>78</v>
      </c>
      <c r="E12" s="8">
        <v>57680000</v>
      </c>
      <c r="F12" t="s">
        <v>0</v>
      </c>
      <c r="G12" t="str">
        <f t="shared" si="0"/>
        <v>No</v>
      </c>
      <c r="H12" t="str">
        <f t="shared" si="1"/>
        <v>Yes</v>
      </c>
    </row>
    <row r="13" spans="1:8" outlineLevel="2" x14ac:dyDescent="0.25">
      <c r="A13" s="12">
        <v>41219</v>
      </c>
      <c r="B13" s="4" t="s">
        <v>1</v>
      </c>
      <c r="C13" t="s">
        <v>77</v>
      </c>
      <c r="E13" s="8">
        <v>15000000</v>
      </c>
      <c r="F13" t="s">
        <v>0</v>
      </c>
      <c r="G13" t="str">
        <f t="shared" si="0"/>
        <v>Yes</v>
      </c>
      <c r="H13" t="str">
        <f t="shared" si="1"/>
        <v>No</v>
      </c>
    </row>
    <row r="14" spans="1:8" ht="17.25" outlineLevel="2" x14ac:dyDescent="0.4">
      <c r="A14" s="12">
        <v>41219</v>
      </c>
      <c r="B14" s="4" t="s">
        <v>11</v>
      </c>
      <c r="C14" t="s">
        <v>77</v>
      </c>
      <c r="E14" s="9">
        <v>200000000</v>
      </c>
      <c r="F14" t="s">
        <v>0</v>
      </c>
      <c r="G14" t="str">
        <f t="shared" si="0"/>
        <v>Yes</v>
      </c>
      <c r="H14" t="str">
        <f t="shared" si="1"/>
        <v>No</v>
      </c>
    </row>
    <row r="15" spans="1:8" outlineLevel="1" x14ac:dyDescent="0.25">
      <c r="A15" s="5" t="s">
        <v>123</v>
      </c>
      <c r="E15" s="8">
        <f>SUBTOTAL(9,E2:E14)</f>
        <v>398500000</v>
      </c>
    </row>
    <row r="16" spans="1:8" outlineLevel="2" x14ac:dyDescent="0.25">
      <c r="A16" s="12">
        <v>41527</v>
      </c>
      <c r="B16" s="4" t="s">
        <v>71</v>
      </c>
      <c r="C16" t="s">
        <v>79</v>
      </c>
      <c r="E16" s="8">
        <v>4000000</v>
      </c>
      <c r="F16" t="s">
        <v>0</v>
      </c>
      <c r="G16" t="str">
        <f>IF(COUNTIF(B16,"*County*"),"Yes","No")</f>
        <v>No</v>
      </c>
      <c r="H16" t="str">
        <f>IF(G16="Yes","No","Yes")</f>
        <v>Yes</v>
      </c>
    </row>
    <row r="17" spans="1:8" outlineLevel="2" x14ac:dyDescent="0.25">
      <c r="A17" s="12">
        <v>41527</v>
      </c>
      <c r="B17" s="4" t="s">
        <v>71</v>
      </c>
      <c r="C17" t="s">
        <v>57</v>
      </c>
      <c r="E17" s="8">
        <v>2000000</v>
      </c>
      <c r="F17" t="s">
        <v>0</v>
      </c>
      <c r="G17" t="str">
        <f>IF(COUNTIF(B17,"*County*"),"Yes","No")</f>
        <v>No</v>
      </c>
      <c r="H17" t="str">
        <f>IF(G17="Yes","No","Yes")</f>
        <v>Yes</v>
      </c>
    </row>
    <row r="18" spans="1:8" outlineLevel="2" x14ac:dyDescent="0.25">
      <c r="A18" s="12">
        <v>41527</v>
      </c>
      <c r="B18" s="4" t="s">
        <v>71</v>
      </c>
      <c r="C18" t="s">
        <v>83</v>
      </c>
      <c r="E18" s="8">
        <v>2000000</v>
      </c>
      <c r="F18" t="s">
        <v>0</v>
      </c>
      <c r="G18" t="str">
        <f>IF(COUNTIF(B18,"*County*"),"Yes","No")</f>
        <v>No</v>
      </c>
      <c r="H18" t="str">
        <f>IF(G18="Yes","No","Yes")</f>
        <v>Yes</v>
      </c>
    </row>
    <row r="19" spans="1:8" ht="17.25" outlineLevel="2" x14ac:dyDescent="0.4">
      <c r="A19" s="12">
        <v>41527</v>
      </c>
      <c r="B19" s="4" t="s">
        <v>71</v>
      </c>
      <c r="C19" t="s">
        <v>83</v>
      </c>
      <c r="E19" s="9">
        <v>6500000</v>
      </c>
      <c r="F19" t="s">
        <v>0</v>
      </c>
      <c r="G19" t="str">
        <f>IF(COUNTIF(B19,"*County*"),"Yes","No")</f>
        <v>No</v>
      </c>
      <c r="H19" t="str">
        <f>IF(G19="Yes","No","Yes")</f>
        <v>Yes</v>
      </c>
    </row>
    <row r="20" spans="1:8" outlineLevel="1" x14ac:dyDescent="0.25">
      <c r="A20" s="13" t="s">
        <v>124</v>
      </c>
      <c r="E20" s="8">
        <f>SUBTOTAL(9,E16:E19)</f>
        <v>14500000</v>
      </c>
    </row>
    <row r="21" spans="1:8" outlineLevel="2" x14ac:dyDescent="0.25">
      <c r="A21" s="12">
        <v>41555</v>
      </c>
      <c r="B21" s="4" t="s">
        <v>23</v>
      </c>
      <c r="C21" t="s">
        <v>78</v>
      </c>
      <c r="E21" s="8">
        <v>75000000</v>
      </c>
      <c r="F21" t="s">
        <v>0</v>
      </c>
      <c r="G21" t="str">
        <f>IF(COUNTIF(B21,"*County*"),"Yes","No")</f>
        <v>No</v>
      </c>
      <c r="H21" t="str">
        <f>IF(G21="Yes","No","Yes")</f>
        <v>Yes</v>
      </c>
    </row>
    <row r="22" spans="1:8" ht="17.25" outlineLevel="2" x14ac:dyDescent="0.4">
      <c r="A22" s="12">
        <v>41555</v>
      </c>
      <c r="B22" s="4" t="s">
        <v>11</v>
      </c>
      <c r="C22" t="s">
        <v>82</v>
      </c>
      <c r="E22" s="9">
        <v>810000000</v>
      </c>
      <c r="F22" t="s">
        <v>0</v>
      </c>
      <c r="G22" t="str">
        <f>IF(COUNTIF(B22,"*County*"),"Yes","No")</f>
        <v>Yes</v>
      </c>
      <c r="H22" t="str">
        <f>IF(G22="Yes","No","Yes")</f>
        <v>No</v>
      </c>
    </row>
    <row r="23" spans="1:8" outlineLevel="1" x14ac:dyDescent="0.25">
      <c r="A23" s="13" t="s">
        <v>125</v>
      </c>
      <c r="E23" s="8">
        <f>SUBTOTAL(9,E21:E22)</f>
        <v>885000000</v>
      </c>
    </row>
    <row r="24" spans="1:8" outlineLevel="2" x14ac:dyDescent="0.25">
      <c r="A24" s="12">
        <v>41583</v>
      </c>
      <c r="B24" s="4" t="s">
        <v>9</v>
      </c>
      <c r="C24" t="s">
        <v>105</v>
      </c>
      <c r="E24" s="8">
        <v>4000000</v>
      </c>
      <c r="F24" t="s">
        <v>0</v>
      </c>
      <c r="G24" t="str">
        <f t="shared" ref="G24:G34" si="2">IF(COUNTIF(B24,"*County*"),"Yes","No")</f>
        <v>No</v>
      </c>
      <c r="H24" t="str">
        <f t="shared" ref="H24:H34" si="3">IF(G24="Yes","No","Yes")</f>
        <v>Yes</v>
      </c>
    </row>
    <row r="25" spans="1:8" outlineLevel="2" x14ac:dyDescent="0.25">
      <c r="A25" s="12">
        <v>41583</v>
      </c>
      <c r="B25" s="4" t="s">
        <v>9</v>
      </c>
      <c r="C25" t="s">
        <v>57</v>
      </c>
      <c r="E25" s="8">
        <v>5250000</v>
      </c>
      <c r="F25" t="s">
        <v>0</v>
      </c>
      <c r="G25" t="str">
        <f t="shared" si="2"/>
        <v>No</v>
      </c>
      <c r="H25" t="str">
        <f t="shared" si="3"/>
        <v>Yes</v>
      </c>
    </row>
    <row r="26" spans="1:8" outlineLevel="2" x14ac:dyDescent="0.25">
      <c r="A26" s="12">
        <v>41583</v>
      </c>
      <c r="B26" s="4" t="s">
        <v>94</v>
      </c>
      <c r="C26" t="s">
        <v>57</v>
      </c>
      <c r="E26" s="8">
        <v>6000000</v>
      </c>
      <c r="F26" t="s">
        <v>48</v>
      </c>
      <c r="G26" t="str">
        <f t="shared" si="2"/>
        <v>No</v>
      </c>
      <c r="H26" t="str">
        <f t="shared" si="3"/>
        <v>Yes</v>
      </c>
    </row>
    <row r="27" spans="1:8" outlineLevel="2" x14ac:dyDescent="0.25">
      <c r="A27" s="12">
        <v>41583</v>
      </c>
      <c r="B27" s="4" t="s">
        <v>9</v>
      </c>
      <c r="C27" t="s">
        <v>83</v>
      </c>
      <c r="E27" s="8">
        <v>11150000</v>
      </c>
      <c r="F27" t="s">
        <v>0</v>
      </c>
      <c r="G27" t="str">
        <f t="shared" si="2"/>
        <v>No</v>
      </c>
      <c r="H27" t="str">
        <f t="shared" si="3"/>
        <v>Yes</v>
      </c>
    </row>
    <row r="28" spans="1:8" outlineLevel="2" x14ac:dyDescent="0.25">
      <c r="A28" s="12">
        <v>41583</v>
      </c>
      <c r="B28" s="4" t="s">
        <v>96</v>
      </c>
      <c r="C28" t="s">
        <v>83</v>
      </c>
      <c r="E28" s="8">
        <v>1940000</v>
      </c>
      <c r="F28" t="s">
        <v>0</v>
      </c>
      <c r="G28" t="str">
        <f t="shared" si="2"/>
        <v>No</v>
      </c>
      <c r="H28" t="str">
        <f t="shared" si="3"/>
        <v>Yes</v>
      </c>
    </row>
    <row r="29" spans="1:8" outlineLevel="2" x14ac:dyDescent="0.25">
      <c r="A29" s="12">
        <v>41583</v>
      </c>
      <c r="B29" s="4" t="s">
        <v>6</v>
      </c>
      <c r="C29" t="s">
        <v>82</v>
      </c>
      <c r="E29" s="8">
        <v>57000000</v>
      </c>
      <c r="F29" t="s">
        <v>0</v>
      </c>
      <c r="G29" t="str">
        <f t="shared" si="2"/>
        <v>Yes</v>
      </c>
      <c r="H29" t="str">
        <f t="shared" si="3"/>
        <v>No</v>
      </c>
    </row>
    <row r="30" spans="1:8" outlineLevel="2" x14ac:dyDescent="0.25">
      <c r="A30" s="12">
        <v>41583</v>
      </c>
      <c r="B30" s="4" t="s">
        <v>6</v>
      </c>
      <c r="C30" t="s">
        <v>77</v>
      </c>
      <c r="E30" s="8">
        <v>7000000</v>
      </c>
      <c r="F30" t="s">
        <v>0</v>
      </c>
      <c r="G30" t="str">
        <f t="shared" si="2"/>
        <v>Yes</v>
      </c>
      <c r="H30" t="str">
        <f t="shared" si="3"/>
        <v>No</v>
      </c>
    </row>
    <row r="31" spans="1:8" outlineLevel="2" x14ac:dyDescent="0.25">
      <c r="A31" s="12">
        <v>41583</v>
      </c>
      <c r="B31" s="4" t="s">
        <v>52</v>
      </c>
      <c r="C31" t="s">
        <v>82</v>
      </c>
      <c r="E31" s="8">
        <v>290000000</v>
      </c>
      <c r="F31" t="s">
        <v>0</v>
      </c>
      <c r="G31" t="str">
        <f t="shared" si="2"/>
        <v>Yes</v>
      </c>
      <c r="H31" t="str">
        <f t="shared" si="3"/>
        <v>No</v>
      </c>
    </row>
    <row r="32" spans="1:8" outlineLevel="2" x14ac:dyDescent="0.25">
      <c r="A32" s="12">
        <v>41583</v>
      </c>
      <c r="B32" s="4" t="s">
        <v>52</v>
      </c>
      <c r="C32" t="s">
        <v>77</v>
      </c>
      <c r="E32" s="8">
        <v>210000000</v>
      </c>
      <c r="F32" t="s">
        <v>0</v>
      </c>
      <c r="G32" t="str">
        <f t="shared" si="2"/>
        <v>Yes</v>
      </c>
      <c r="H32" t="str">
        <f t="shared" si="3"/>
        <v>No</v>
      </c>
    </row>
    <row r="33" spans="1:8" outlineLevel="2" x14ac:dyDescent="0.25">
      <c r="A33" s="12">
        <v>41583</v>
      </c>
      <c r="B33" s="4" t="s">
        <v>99</v>
      </c>
      <c r="C33" t="s">
        <v>82</v>
      </c>
      <c r="E33" s="8">
        <v>75000000</v>
      </c>
      <c r="F33" t="s">
        <v>48</v>
      </c>
      <c r="G33" t="str">
        <f t="shared" si="2"/>
        <v>Yes</v>
      </c>
      <c r="H33" t="str">
        <f t="shared" si="3"/>
        <v>No</v>
      </c>
    </row>
    <row r="34" spans="1:8" ht="17.25" outlineLevel="2" x14ac:dyDescent="0.4">
      <c r="A34" s="12">
        <v>41583</v>
      </c>
      <c r="B34" s="4" t="s">
        <v>95</v>
      </c>
      <c r="C34" t="s">
        <v>77</v>
      </c>
      <c r="E34" s="9">
        <v>19900000</v>
      </c>
      <c r="F34" t="s">
        <v>0</v>
      </c>
      <c r="G34" t="str">
        <f t="shared" si="2"/>
        <v>Yes</v>
      </c>
      <c r="H34" t="str">
        <f t="shared" si="3"/>
        <v>No</v>
      </c>
    </row>
    <row r="35" spans="1:8" outlineLevel="1" x14ac:dyDescent="0.25">
      <c r="A35" s="13" t="s">
        <v>126</v>
      </c>
      <c r="E35" s="8">
        <f>SUBTOTAL(9,E24:E34)</f>
        <v>687240000</v>
      </c>
    </row>
    <row r="36" spans="1:8" outlineLevel="2" x14ac:dyDescent="0.25">
      <c r="A36" s="12">
        <v>41765</v>
      </c>
      <c r="B36" s="4" t="s">
        <v>35</v>
      </c>
      <c r="C36" t="s">
        <v>80</v>
      </c>
      <c r="E36" s="8">
        <v>18000000</v>
      </c>
      <c r="F36" t="s">
        <v>0</v>
      </c>
      <c r="G36" t="str">
        <f t="shared" ref="G36:G41" si="4">IF(COUNTIF(B36,"*County*"),"Yes","No")</f>
        <v>No</v>
      </c>
      <c r="H36" t="str">
        <f t="shared" ref="H36:H41" si="5">IF(G36="Yes","No","Yes")</f>
        <v>Yes</v>
      </c>
    </row>
    <row r="37" spans="1:8" outlineLevel="2" x14ac:dyDescent="0.25">
      <c r="A37" s="12">
        <v>41765</v>
      </c>
      <c r="B37" s="4" t="s">
        <v>70</v>
      </c>
      <c r="C37" t="s">
        <v>57</v>
      </c>
      <c r="E37" s="8">
        <v>10000000</v>
      </c>
      <c r="F37" t="s">
        <v>0</v>
      </c>
      <c r="G37" t="str">
        <f t="shared" si="4"/>
        <v>No</v>
      </c>
      <c r="H37" t="str">
        <f t="shared" si="5"/>
        <v>Yes</v>
      </c>
    </row>
    <row r="38" spans="1:8" outlineLevel="2" x14ac:dyDescent="0.25">
      <c r="A38" s="12">
        <v>41765</v>
      </c>
      <c r="B38" s="4" t="s">
        <v>62</v>
      </c>
      <c r="C38" t="s">
        <v>57</v>
      </c>
      <c r="E38" s="8">
        <v>18900000</v>
      </c>
      <c r="F38" t="s">
        <v>48</v>
      </c>
      <c r="G38" t="str">
        <f t="shared" si="4"/>
        <v>No</v>
      </c>
      <c r="H38" t="str">
        <f t="shared" si="5"/>
        <v>Yes</v>
      </c>
    </row>
    <row r="39" spans="1:8" outlineLevel="2" x14ac:dyDescent="0.25">
      <c r="A39" s="12">
        <v>41765</v>
      </c>
      <c r="B39" s="4" t="s">
        <v>70</v>
      </c>
      <c r="C39" t="s">
        <v>83</v>
      </c>
      <c r="E39" s="8">
        <v>20000000</v>
      </c>
      <c r="F39" t="s">
        <v>0</v>
      </c>
      <c r="G39" t="str">
        <f t="shared" si="4"/>
        <v>No</v>
      </c>
      <c r="H39" t="str">
        <f t="shared" si="5"/>
        <v>Yes</v>
      </c>
    </row>
    <row r="40" spans="1:8" outlineLevel="2" x14ac:dyDescent="0.25">
      <c r="A40" s="12">
        <v>41765</v>
      </c>
      <c r="B40" s="4" t="s">
        <v>69</v>
      </c>
      <c r="C40" t="s">
        <v>82</v>
      </c>
      <c r="E40" s="8">
        <v>54500000</v>
      </c>
      <c r="F40" t="s">
        <v>0</v>
      </c>
      <c r="G40" t="str">
        <f t="shared" si="4"/>
        <v>Yes</v>
      </c>
      <c r="H40" t="str">
        <f t="shared" si="5"/>
        <v>No</v>
      </c>
    </row>
    <row r="41" spans="1:8" ht="17.25" outlineLevel="2" x14ac:dyDescent="0.4">
      <c r="A41" s="12">
        <v>41765</v>
      </c>
      <c r="B41" s="4" t="s">
        <v>69</v>
      </c>
      <c r="C41" t="s">
        <v>57</v>
      </c>
      <c r="E41" s="9">
        <v>5000000</v>
      </c>
      <c r="F41" t="s">
        <v>0</v>
      </c>
      <c r="G41" t="str">
        <f t="shared" si="4"/>
        <v>Yes</v>
      </c>
      <c r="H41" t="str">
        <f t="shared" si="5"/>
        <v>No</v>
      </c>
    </row>
    <row r="42" spans="1:8" outlineLevel="1" x14ac:dyDescent="0.25">
      <c r="A42" s="13" t="s">
        <v>127</v>
      </c>
      <c r="E42" s="8">
        <f>SUBTOTAL(9,E36:E41)</f>
        <v>126400000</v>
      </c>
    </row>
    <row r="43" spans="1:8" outlineLevel="2" x14ac:dyDescent="0.25">
      <c r="A43" s="12">
        <v>41947</v>
      </c>
      <c r="B43" s="4" t="s">
        <v>64</v>
      </c>
      <c r="C43" t="s">
        <v>81</v>
      </c>
      <c r="E43" s="8">
        <v>15000000</v>
      </c>
      <c r="F43" t="s">
        <v>0</v>
      </c>
      <c r="G43" t="str">
        <f t="shared" ref="G43:G73" si="6">IF(COUNTIF(B43,"*County*"),"Yes","No")</f>
        <v>No</v>
      </c>
      <c r="H43" t="str">
        <f t="shared" ref="H43:H73" si="7">IF(G43="Yes","No","Yes")</f>
        <v>Yes</v>
      </c>
    </row>
    <row r="44" spans="1:8" outlineLevel="2" x14ac:dyDescent="0.25">
      <c r="A44" s="12">
        <v>41947</v>
      </c>
      <c r="B44" s="4" t="s">
        <v>5</v>
      </c>
      <c r="C44" t="s">
        <v>81</v>
      </c>
      <c r="E44" s="8">
        <v>25000000</v>
      </c>
      <c r="F44" t="s">
        <v>0</v>
      </c>
      <c r="G44" t="str">
        <f t="shared" si="6"/>
        <v>No</v>
      </c>
      <c r="H44" t="str">
        <f t="shared" si="7"/>
        <v>Yes</v>
      </c>
    </row>
    <row r="45" spans="1:8" outlineLevel="2" x14ac:dyDescent="0.25">
      <c r="A45" s="12">
        <v>41947</v>
      </c>
      <c r="B45" s="4" t="s">
        <v>37</v>
      </c>
      <c r="C45" t="s">
        <v>79</v>
      </c>
      <c r="E45" s="8">
        <v>4600000</v>
      </c>
      <c r="F45" t="s">
        <v>0</v>
      </c>
      <c r="G45" t="str">
        <f t="shared" si="6"/>
        <v>No</v>
      </c>
      <c r="H45" t="str">
        <f t="shared" si="7"/>
        <v>Yes</v>
      </c>
    </row>
    <row r="46" spans="1:8" outlineLevel="2" x14ac:dyDescent="0.25">
      <c r="A46" s="12">
        <v>41947</v>
      </c>
      <c r="B46" s="4" t="s">
        <v>5</v>
      </c>
      <c r="C46" t="s">
        <v>86</v>
      </c>
      <c r="E46" s="8">
        <v>10000000</v>
      </c>
      <c r="F46" t="s">
        <v>0</v>
      </c>
      <c r="G46" t="str">
        <f t="shared" si="6"/>
        <v>No</v>
      </c>
      <c r="H46" t="str">
        <f t="shared" si="7"/>
        <v>Yes</v>
      </c>
    </row>
    <row r="47" spans="1:8" outlineLevel="2" x14ac:dyDescent="0.25">
      <c r="A47" s="12">
        <v>41947</v>
      </c>
      <c r="B47" s="4" t="s">
        <v>7</v>
      </c>
      <c r="C47" t="s">
        <v>86</v>
      </c>
      <c r="E47" s="8">
        <v>15000000</v>
      </c>
      <c r="F47" t="s">
        <v>0</v>
      </c>
      <c r="G47" t="str">
        <f t="shared" si="6"/>
        <v>No</v>
      </c>
      <c r="H47" t="str">
        <f t="shared" si="7"/>
        <v>Yes</v>
      </c>
    </row>
    <row r="48" spans="1:8" outlineLevel="2" x14ac:dyDescent="0.25">
      <c r="A48" s="12">
        <v>41947</v>
      </c>
      <c r="B48" s="4" t="s">
        <v>7</v>
      </c>
      <c r="C48" t="s">
        <v>116</v>
      </c>
      <c r="E48" s="8">
        <v>20000000</v>
      </c>
      <c r="F48" t="s">
        <v>0</v>
      </c>
      <c r="G48" t="str">
        <f t="shared" si="6"/>
        <v>No</v>
      </c>
      <c r="H48" t="str">
        <f t="shared" si="7"/>
        <v>Yes</v>
      </c>
    </row>
    <row r="49" spans="1:8" outlineLevel="2" x14ac:dyDescent="0.25">
      <c r="A49" s="12">
        <v>41947</v>
      </c>
      <c r="B49" s="4" t="s">
        <v>66</v>
      </c>
      <c r="C49" t="s">
        <v>57</v>
      </c>
      <c r="E49" s="8">
        <v>1000000</v>
      </c>
      <c r="F49" t="s">
        <v>0</v>
      </c>
      <c r="G49" t="str">
        <f t="shared" si="6"/>
        <v>No</v>
      </c>
      <c r="H49" t="str">
        <f t="shared" si="7"/>
        <v>Yes</v>
      </c>
    </row>
    <row r="50" spans="1:8" outlineLevel="2" x14ac:dyDescent="0.25">
      <c r="A50" s="12">
        <v>41947</v>
      </c>
      <c r="B50" s="4" t="s">
        <v>23</v>
      </c>
      <c r="C50" t="s">
        <v>57</v>
      </c>
      <c r="E50" s="8">
        <v>91775000</v>
      </c>
      <c r="F50" t="s">
        <v>0</v>
      </c>
      <c r="G50" t="str">
        <f t="shared" si="6"/>
        <v>No</v>
      </c>
      <c r="H50" t="str">
        <f t="shared" si="7"/>
        <v>Yes</v>
      </c>
    </row>
    <row r="51" spans="1:8" outlineLevel="2" x14ac:dyDescent="0.25">
      <c r="A51" s="12">
        <v>41947</v>
      </c>
      <c r="B51" s="4" t="s">
        <v>5</v>
      </c>
      <c r="C51" t="s">
        <v>57</v>
      </c>
      <c r="E51" s="8">
        <v>30850000</v>
      </c>
      <c r="F51" t="s">
        <v>0</v>
      </c>
      <c r="G51" t="str">
        <f t="shared" si="6"/>
        <v>No</v>
      </c>
      <c r="H51" t="str">
        <f t="shared" si="7"/>
        <v>Yes</v>
      </c>
    </row>
    <row r="52" spans="1:8" outlineLevel="2" x14ac:dyDescent="0.25">
      <c r="A52" s="12">
        <v>41947</v>
      </c>
      <c r="B52" s="4" t="s">
        <v>37</v>
      </c>
      <c r="C52" t="s">
        <v>57</v>
      </c>
      <c r="E52" s="8">
        <v>30850000</v>
      </c>
      <c r="F52" t="s">
        <v>0</v>
      </c>
      <c r="G52" t="str">
        <f t="shared" si="6"/>
        <v>No</v>
      </c>
      <c r="H52" t="str">
        <f t="shared" si="7"/>
        <v>Yes</v>
      </c>
    </row>
    <row r="53" spans="1:8" outlineLevel="2" x14ac:dyDescent="0.25">
      <c r="A53" s="12">
        <v>41947</v>
      </c>
      <c r="B53" s="4" t="s">
        <v>23</v>
      </c>
      <c r="C53" t="s">
        <v>57</v>
      </c>
      <c r="E53" s="8">
        <v>91775000</v>
      </c>
      <c r="F53" t="s">
        <v>0</v>
      </c>
      <c r="G53" t="str">
        <f t="shared" si="6"/>
        <v>No</v>
      </c>
      <c r="H53" t="str">
        <f t="shared" si="7"/>
        <v>Yes</v>
      </c>
    </row>
    <row r="54" spans="1:8" outlineLevel="2" x14ac:dyDescent="0.25">
      <c r="A54" s="12">
        <v>41947</v>
      </c>
      <c r="B54" s="4" t="s">
        <v>5</v>
      </c>
      <c r="C54" t="s">
        <v>107</v>
      </c>
      <c r="E54" s="8">
        <v>31000000</v>
      </c>
      <c r="F54" t="s">
        <v>0</v>
      </c>
      <c r="G54" t="str">
        <f t="shared" si="6"/>
        <v>No</v>
      </c>
      <c r="H54" t="str">
        <f t="shared" si="7"/>
        <v>Yes</v>
      </c>
    </row>
    <row r="55" spans="1:8" outlineLevel="2" x14ac:dyDescent="0.25">
      <c r="A55" s="12">
        <v>41947</v>
      </c>
      <c r="B55" s="4" t="s">
        <v>66</v>
      </c>
      <c r="C55" t="s">
        <v>143</v>
      </c>
      <c r="E55" s="8">
        <v>1000000</v>
      </c>
      <c r="F55" t="s">
        <v>0</v>
      </c>
      <c r="G55" t="str">
        <f t="shared" si="6"/>
        <v>No</v>
      </c>
      <c r="H55" t="str">
        <f t="shared" si="7"/>
        <v>Yes</v>
      </c>
    </row>
    <row r="56" spans="1:8" outlineLevel="2" x14ac:dyDescent="0.25">
      <c r="A56" s="12">
        <v>41947</v>
      </c>
      <c r="B56" s="4" t="s">
        <v>64</v>
      </c>
      <c r="C56" t="s">
        <v>83</v>
      </c>
      <c r="E56" s="8">
        <v>25000000</v>
      </c>
      <c r="F56" t="s">
        <v>0</v>
      </c>
      <c r="G56" t="str">
        <f t="shared" si="6"/>
        <v>No</v>
      </c>
      <c r="H56" t="str">
        <f t="shared" si="7"/>
        <v>Yes</v>
      </c>
    </row>
    <row r="57" spans="1:8" outlineLevel="2" x14ac:dyDescent="0.25">
      <c r="A57" s="12">
        <v>41947</v>
      </c>
      <c r="B57" s="4" t="s">
        <v>66</v>
      </c>
      <c r="C57" t="s">
        <v>83</v>
      </c>
      <c r="E57" s="8">
        <v>9000000</v>
      </c>
      <c r="F57" t="s">
        <v>0</v>
      </c>
      <c r="G57" t="str">
        <f t="shared" si="6"/>
        <v>No</v>
      </c>
      <c r="H57" t="str">
        <f t="shared" si="7"/>
        <v>Yes</v>
      </c>
    </row>
    <row r="58" spans="1:8" outlineLevel="2" x14ac:dyDescent="0.25">
      <c r="A58" s="12">
        <v>41947</v>
      </c>
      <c r="B58" s="4" t="s">
        <v>5</v>
      </c>
      <c r="C58" t="s">
        <v>83</v>
      </c>
      <c r="E58" s="8">
        <v>42350000</v>
      </c>
      <c r="F58" t="s">
        <v>0</v>
      </c>
      <c r="G58" t="str">
        <f t="shared" si="6"/>
        <v>No</v>
      </c>
      <c r="H58" t="str">
        <f t="shared" si="7"/>
        <v>Yes</v>
      </c>
    </row>
    <row r="59" spans="1:8" outlineLevel="2" x14ac:dyDescent="0.25">
      <c r="A59" s="12">
        <v>41947</v>
      </c>
      <c r="B59" s="4" t="s">
        <v>37</v>
      </c>
      <c r="C59" t="s">
        <v>83</v>
      </c>
      <c r="E59" s="8">
        <v>42350000</v>
      </c>
      <c r="F59" t="s">
        <v>0</v>
      </c>
      <c r="G59" t="str">
        <f t="shared" si="6"/>
        <v>No</v>
      </c>
      <c r="H59" t="str">
        <f t="shared" si="7"/>
        <v>Yes</v>
      </c>
    </row>
    <row r="60" spans="1:8" outlineLevel="2" x14ac:dyDescent="0.25">
      <c r="A60" s="12">
        <v>41947</v>
      </c>
      <c r="B60" s="4" t="s">
        <v>7</v>
      </c>
      <c r="C60" t="s">
        <v>83</v>
      </c>
      <c r="E60" s="8">
        <v>110965000</v>
      </c>
      <c r="F60" t="s">
        <v>0</v>
      </c>
      <c r="G60" t="str">
        <f t="shared" si="6"/>
        <v>No</v>
      </c>
      <c r="H60" t="str">
        <f t="shared" si="7"/>
        <v>Yes</v>
      </c>
    </row>
    <row r="61" spans="1:8" outlineLevel="2" x14ac:dyDescent="0.25">
      <c r="A61" s="12">
        <v>41947</v>
      </c>
      <c r="B61" s="4" t="s">
        <v>60</v>
      </c>
      <c r="C61" t="s">
        <v>83</v>
      </c>
      <c r="E61" s="8">
        <v>44000000</v>
      </c>
      <c r="F61" t="s">
        <v>0</v>
      </c>
      <c r="G61" t="str">
        <f t="shared" si="6"/>
        <v>No</v>
      </c>
      <c r="H61" t="str">
        <f t="shared" si="7"/>
        <v>Yes</v>
      </c>
    </row>
    <row r="62" spans="1:8" outlineLevel="2" x14ac:dyDescent="0.25">
      <c r="A62" s="12">
        <v>41947</v>
      </c>
      <c r="B62" s="4" t="s">
        <v>66</v>
      </c>
      <c r="C62" t="s">
        <v>84</v>
      </c>
      <c r="E62" s="8">
        <v>2000000</v>
      </c>
      <c r="F62" t="s">
        <v>0</v>
      </c>
      <c r="G62" t="str">
        <f t="shared" si="6"/>
        <v>No</v>
      </c>
      <c r="H62" t="str">
        <f t="shared" si="7"/>
        <v>Yes</v>
      </c>
    </row>
    <row r="63" spans="1:8" outlineLevel="2" x14ac:dyDescent="0.25">
      <c r="A63" s="12">
        <v>41947</v>
      </c>
      <c r="B63" s="4" t="s">
        <v>65</v>
      </c>
      <c r="C63" t="s">
        <v>77</v>
      </c>
      <c r="E63" s="8">
        <v>9000000</v>
      </c>
      <c r="F63" t="s">
        <v>0</v>
      </c>
      <c r="G63" t="str">
        <f t="shared" si="6"/>
        <v>Yes</v>
      </c>
      <c r="H63" t="str">
        <f t="shared" si="7"/>
        <v>No</v>
      </c>
    </row>
    <row r="64" spans="1:8" outlineLevel="2" x14ac:dyDescent="0.25">
      <c r="A64" s="12">
        <v>41947</v>
      </c>
      <c r="B64" s="4" t="s">
        <v>65</v>
      </c>
      <c r="C64" t="s">
        <v>82</v>
      </c>
      <c r="E64" s="8">
        <v>11000000</v>
      </c>
      <c r="F64" t="s">
        <v>0</v>
      </c>
      <c r="G64" t="str">
        <f t="shared" si="6"/>
        <v>Yes</v>
      </c>
      <c r="H64" t="str">
        <f t="shared" si="7"/>
        <v>No</v>
      </c>
    </row>
    <row r="65" spans="1:8" outlineLevel="2" x14ac:dyDescent="0.25">
      <c r="A65" s="12">
        <v>41947</v>
      </c>
      <c r="B65" s="4" t="s">
        <v>67</v>
      </c>
      <c r="C65" t="s">
        <v>82</v>
      </c>
      <c r="E65" s="8">
        <v>100000000</v>
      </c>
      <c r="F65" t="s">
        <v>0</v>
      </c>
      <c r="G65" t="str">
        <f t="shared" si="6"/>
        <v>Yes</v>
      </c>
      <c r="H65" t="str">
        <f t="shared" si="7"/>
        <v>No</v>
      </c>
    </row>
    <row r="66" spans="1:8" outlineLevel="2" x14ac:dyDescent="0.25">
      <c r="A66" s="12">
        <v>41947</v>
      </c>
      <c r="B66" s="4" t="s">
        <v>20</v>
      </c>
      <c r="C66" t="s">
        <v>82</v>
      </c>
      <c r="E66" s="8">
        <v>119500000</v>
      </c>
      <c r="F66" t="s">
        <v>0</v>
      </c>
      <c r="G66" t="str">
        <f t="shared" si="6"/>
        <v>Yes</v>
      </c>
      <c r="H66" t="str">
        <f t="shared" si="7"/>
        <v>No</v>
      </c>
    </row>
    <row r="67" spans="1:8" outlineLevel="2" x14ac:dyDescent="0.25">
      <c r="A67" s="12">
        <v>41947</v>
      </c>
      <c r="B67" s="4" t="s">
        <v>20</v>
      </c>
      <c r="C67" t="s">
        <v>77</v>
      </c>
      <c r="E67" s="8">
        <v>12000000</v>
      </c>
      <c r="F67" t="s">
        <v>0</v>
      </c>
      <c r="G67" t="str">
        <f t="shared" si="6"/>
        <v>Yes</v>
      </c>
      <c r="H67" t="str">
        <f t="shared" si="7"/>
        <v>No</v>
      </c>
    </row>
    <row r="68" spans="1:8" outlineLevel="2" x14ac:dyDescent="0.25">
      <c r="A68" s="12">
        <v>41947</v>
      </c>
      <c r="B68" s="4" t="s">
        <v>24</v>
      </c>
      <c r="C68" t="s">
        <v>77</v>
      </c>
      <c r="D68" t="s">
        <v>108</v>
      </c>
      <c r="E68" s="8">
        <v>9000000</v>
      </c>
      <c r="F68" t="s">
        <v>0</v>
      </c>
      <c r="G68" t="str">
        <f t="shared" si="6"/>
        <v>Yes</v>
      </c>
      <c r="H68" t="str">
        <f t="shared" si="7"/>
        <v>No</v>
      </c>
    </row>
    <row r="69" spans="1:8" outlineLevel="2" x14ac:dyDescent="0.25">
      <c r="A69" s="12">
        <v>41947</v>
      </c>
      <c r="B69" s="4" t="s">
        <v>24</v>
      </c>
      <c r="C69" t="s">
        <v>77</v>
      </c>
      <c r="D69" t="s">
        <v>109</v>
      </c>
      <c r="E69" s="8">
        <v>5000000</v>
      </c>
      <c r="F69" t="s">
        <v>0</v>
      </c>
      <c r="G69" t="str">
        <f t="shared" si="6"/>
        <v>Yes</v>
      </c>
      <c r="H69" t="str">
        <f t="shared" si="7"/>
        <v>No</v>
      </c>
    </row>
    <row r="70" spans="1:8" outlineLevel="2" x14ac:dyDescent="0.25">
      <c r="A70" s="12">
        <v>41947</v>
      </c>
      <c r="B70" s="4" t="s">
        <v>24</v>
      </c>
      <c r="C70" t="s">
        <v>77</v>
      </c>
      <c r="D70" t="s">
        <v>110</v>
      </c>
      <c r="E70" s="8">
        <v>5000000</v>
      </c>
      <c r="F70" t="s">
        <v>0</v>
      </c>
      <c r="G70" t="str">
        <f t="shared" si="6"/>
        <v>Yes</v>
      </c>
      <c r="H70" t="str">
        <f t="shared" si="7"/>
        <v>No</v>
      </c>
    </row>
    <row r="71" spans="1:8" outlineLevel="2" x14ac:dyDescent="0.25">
      <c r="A71" s="12">
        <v>41947</v>
      </c>
      <c r="B71" s="4" t="s">
        <v>24</v>
      </c>
      <c r="C71" t="s">
        <v>77</v>
      </c>
      <c r="D71" t="s">
        <v>111</v>
      </c>
      <c r="E71" s="8">
        <v>4000000</v>
      </c>
      <c r="F71" t="s">
        <v>0</v>
      </c>
      <c r="G71" t="str">
        <f t="shared" si="6"/>
        <v>Yes</v>
      </c>
      <c r="H71" t="str">
        <f t="shared" si="7"/>
        <v>No</v>
      </c>
    </row>
    <row r="72" spans="1:8" outlineLevel="2" x14ac:dyDescent="0.25">
      <c r="A72" s="12">
        <v>41947</v>
      </c>
      <c r="B72" s="4" t="s">
        <v>68</v>
      </c>
      <c r="C72" t="s">
        <v>82</v>
      </c>
      <c r="E72" s="8">
        <v>160000000</v>
      </c>
      <c r="F72" t="s">
        <v>0</v>
      </c>
      <c r="G72" t="str">
        <f t="shared" si="6"/>
        <v>Yes</v>
      </c>
      <c r="H72" t="str">
        <f t="shared" si="7"/>
        <v>No</v>
      </c>
    </row>
    <row r="73" spans="1:8" ht="17.25" outlineLevel="2" x14ac:dyDescent="0.4">
      <c r="A73" s="12">
        <v>41947</v>
      </c>
      <c r="B73" s="4" t="s">
        <v>46</v>
      </c>
      <c r="C73" t="s">
        <v>82</v>
      </c>
      <c r="E73" s="9">
        <v>75000000</v>
      </c>
      <c r="F73" t="s">
        <v>0</v>
      </c>
      <c r="G73" t="str">
        <f t="shared" si="6"/>
        <v>Yes</v>
      </c>
      <c r="H73" t="str">
        <f t="shared" si="7"/>
        <v>No</v>
      </c>
    </row>
    <row r="74" spans="1:8" outlineLevel="1" x14ac:dyDescent="0.25">
      <c r="A74" s="13" t="s">
        <v>128</v>
      </c>
      <c r="E74" s="8">
        <f>SUBTOTAL(9,E43:E73)</f>
        <v>1153015000</v>
      </c>
    </row>
    <row r="75" spans="1:8" outlineLevel="2" x14ac:dyDescent="0.25">
      <c r="A75" s="12">
        <v>42311</v>
      </c>
      <c r="B75" s="4" t="s">
        <v>35</v>
      </c>
      <c r="C75" t="s">
        <v>112</v>
      </c>
      <c r="E75" s="8">
        <v>10000000</v>
      </c>
      <c r="F75" t="s">
        <v>48</v>
      </c>
      <c r="G75" t="str">
        <f t="shared" ref="G75:G85" si="8">IF(COUNTIF(B75,"*County*"),"Yes","No")</f>
        <v>No</v>
      </c>
      <c r="H75" t="str">
        <f t="shared" ref="H75:H85" si="9">IF(G75="Yes","No","Yes")</f>
        <v>Yes</v>
      </c>
    </row>
    <row r="76" spans="1:8" outlineLevel="2" x14ac:dyDescent="0.25">
      <c r="A76" s="12">
        <v>42311</v>
      </c>
      <c r="B76" s="4" t="s">
        <v>4</v>
      </c>
      <c r="C76" t="s">
        <v>79</v>
      </c>
      <c r="E76" s="8">
        <v>5000000</v>
      </c>
      <c r="F76" t="s">
        <v>0</v>
      </c>
      <c r="G76" t="str">
        <f t="shared" si="8"/>
        <v>No</v>
      </c>
      <c r="H76" t="str">
        <f t="shared" si="9"/>
        <v>Yes</v>
      </c>
    </row>
    <row r="77" spans="1:8" outlineLevel="2" x14ac:dyDescent="0.25">
      <c r="A77" s="12">
        <v>42311</v>
      </c>
      <c r="B77" s="4" t="s">
        <v>4</v>
      </c>
      <c r="C77" t="s">
        <v>57</v>
      </c>
      <c r="E77" s="8">
        <v>16200000</v>
      </c>
      <c r="F77" t="s">
        <v>0</v>
      </c>
      <c r="G77" t="str">
        <f t="shared" si="8"/>
        <v>No</v>
      </c>
      <c r="H77" t="str">
        <f t="shared" si="9"/>
        <v>Yes</v>
      </c>
    </row>
    <row r="78" spans="1:8" outlineLevel="2" x14ac:dyDescent="0.25">
      <c r="A78" s="12">
        <v>42311</v>
      </c>
      <c r="B78" s="4" t="s">
        <v>33</v>
      </c>
      <c r="C78" t="s">
        <v>87</v>
      </c>
      <c r="E78" s="8">
        <v>2000000</v>
      </c>
      <c r="F78" t="s">
        <v>0</v>
      </c>
      <c r="G78" t="str">
        <f t="shared" si="8"/>
        <v>No</v>
      </c>
      <c r="H78" t="str">
        <f t="shared" si="9"/>
        <v>Yes</v>
      </c>
    </row>
    <row r="79" spans="1:8" outlineLevel="2" x14ac:dyDescent="0.25">
      <c r="A79" s="12">
        <v>42311</v>
      </c>
      <c r="B79" s="4" t="s">
        <v>4</v>
      </c>
      <c r="C79" t="s">
        <v>113</v>
      </c>
      <c r="E79" s="8">
        <v>5200000</v>
      </c>
      <c r="F79" t="s">
        <v>0</v>
      </c>
      <c r="G79" t="str">
        <f t="shared" si="8"/>
        <v>No</v>
      </c>
      <c r="H79" t="str">
        <f t="shared" si="9"/>
        <v>Yes</v>
      </c>
    </row>
    <row r="80" spans="1:8" outlineLevel="2" x14ac:dyDescent="0.25">
      <c r="A80" s="12">
        <v>42311</v>
      </c>
      <c r="B80" s="4" t="s">
        <v>4</v>
      </c>
      <c r="C80" t="s">
        <v>114</v>
      </c>
      <c r="E80" s="8">
        <v>5900000</v>
      </c>
      <c r="F80" t="s">
        <v>0</v>
      </c>
      <c r="G80" t="str">
        <f t="shared" si="8"/>
        <v>No</v>
      </c>
      <c r="H80" t="str">
        <f t="shared" si="9"/>
        <v>Yes</v>
      </c>
    </row>
    <row r="81" spans="1:8" outlineLevel="2" x14ac:dyDescent="0.25">
      <c r="A81" s="12">
        <v>42311</v>
      </c>
      <c r="B81" s="4" t="s">
        <v>4</v>
      </c>
      <c r="C81" t="s">
        <v>83</v>
      </c>
      <c r="E81" s="8">
        <v>16200000</v>
      </c>
      <c r="F81" t="s">
        <v>0</v>
      </c>
      <c r="G81" t="str">
        <f t="shared" si="8"/>
        <v>No</v>
      </c>
      <c r="H81" t="str">
        <f t="shared" si="9"/>
        <v>Yes</v>
      </c>
    </row>
    <row r="82" spans="1:8" outlineLevel="2" x14ac:dyDescent="0.25">
      <c r="A82" s="12">
        <v>42311</v>
      </c>
      <c r="B82" s="4" t="s">
        <v>63</v>
      </c>
      <c r="C82" t="s">
        <v>83</v>
      </c>
      <c r="E82" s="8">
        <v>15850000</v>
      </c>
      <c r="F82" t="s">
        <v>0</v>
      </c>
      <c r="G82" t="str">
        <f t="shared" si="8"/>
        <v>No</v>
      </c>
      <c r="H82" t="str">
        <f t="shared" si="9"/>
        <v>Yes</v>
      </c>
    </row>
    <row r="83" spans="1:8" outlineLevel="2" x14ac:dyDescent="0.25">
      <c r="A83" s="12">
        <v>42311</v>
      </c>
      <c r="B83" s="4" t="s">
        <v>31</v>
      </c>
      <c r="C83" t="s">
        <v>83</v>
      </c>
      <c r="E83" s="8">
        <v>15000000</v>
      </c>
      <c r="F83" t="s">
        <v>0</v>
      </c>
      <c r="G83" t="str">
        <f t="shared" si="8"/>
        <v>No</v>
      </c>
      <c r="H83" t="str">
        <f t="shared" si="9"/>
        <v>Yes</v>
      </c>
    </row>
    <row r="84" spans="1:8" outlineLevel="2" x14ac:dyDescent="0.25">
      <c r="A84" s="12">
        <v>42311</v>
      </c>
      <c r="B84" s="4" t="s">
        <v>33</v>
      </c>
      <c r="C84" t="s">
        <v>78</v>
      </c>
      <c r="E84" s="8">
        <v>21000000</v>
      </c>
      <c r="F84" t="s">
        <v>0</v>
      </c>
      <c r="G84" t="str">
        <f t="shared" si="8"/>
        <v>No</v>
      </c>
      <c r="H84" t="str">
        <f t="shared" si="9"/>
        <v>Yes</v>
      </c>
    </row>
    <row r="85" spans="1:8" ht="17.25" outlineLevel="2" x14ac:dyDescent="0.4">
      <c r="A85" s="12">
        <v>42311</v>
      </c>
      <c r="B85" s="4" t="s">
        <v>33</v>
      </c>
      <c r="C85" t="s">
        <v>84</v>
      </c>
      <c r="E85" s="9">
        <v>3000000</v>
      </c>
      <c r="F85" t="s">
        <v>0</v>
      </c>
      <c r="G85" t="str">
        <f t="shared" si="8"/>
        <v>No</v>
      </c>
      <c r="H85" t="str">
        <f t="shared" si="9"/>
        <v>Yes</v>
      </c>
    </row>
    <row r="86" spans="1:8" outlineLevel="1" x14ac:dyDescent="0.25">
      <c r="A86" s="13" t="s">
        <v>129</v>
      </c>
      <c r="E86" s="8">
        <f>SUBTOTAL(9,E75:E85)</f>
        <v>115350000</v>
      </c>
    </row>
    <row r="87" spans="1:8" outlineLevel="2" x14ac:dyDescent="0.25">
      <c r="A87" s="12">
        <v>42682</v>
      </c>
      <c r="B87" s="4" t="s">
        <v>36</v>
      </c>
      <c r="C87" t="s">
        <v>115</v>
      </c>
      <c r="E87" s="8">
        <v>38500000</v>
      </c>
      <c r="F87" t="s">
        <v>0</v>
      </c>
      <c r="G87" t="str">
        <f t="shared" ref="G87:G113" si="10">IF(COUNTIF(B87,"*County*"),"Yes","No")</f>
        <v>No</v>
      </c>
      <c r="H87" t="str">
        <f t="shared" ref="H87:H113" si="11">IF(G87="Yes","No","Yes")</f>
        <v>Yes</v>
      </c>
    </row>
    <row r="88" spans="1:8" outlineLevel="2" x14ac:dyDescent="0.25">
      <c r="A88" s="12">
        <v>42682</v>
      </c>
      <c r="B88" s="4" t="s">
        <v>55</v>
      </c>
      <c r="C88" t="s">
        <v>86</v>
      </c>
      <c r="E88" s="8">
        <v>25000000</v>
      </c>
      <c r="F88" t="s">
        <v>0</v>
      </c>
      <c r="G88" t="str">
        <f t="shared" si="10"/>
        <v>No</v>
      </c>
      <c r="H88" t="str">
        <f t="shared" si="11"/>
        <v>Yes</v>
      </c>
    </row>
    <row r="89" spans="1:8" outlineLevel="2" x14ac:dyDescent="0.25">
      <c r="A89" s="12">
        <v>42682</v>
      </c>
      <c r="B89" s="4" t="s">
        <v>36</v>
      </c>
      <c r="C89" t="s">
        <v>86</v>
      </c>
      <c r="E89" s="8">
        <v>25000000</v>
      </c>
      <c r="F89" t="s">
        <v>0</v>
      </c>
      <c r="G89" t="str">
        <f t="shared" si="10"/>
        <v>No</v>
      </c>
      <c r="H89" t="str">
        <f t="shared" si="11"/>
        <v>Yes</v>
      </c>
    </row>
    <row r="90" spans="1:8" outlineLevel="2" x14ac:dyDescent="0.25">
      <c r="A90" s="12">
        <v>42682</v>
      </c>
      <c r="B90" s="4" t="s">
        <v>7</v>
      </c>
      <c r="C90" t="s">
        <v>86</v>
      </c>
      <c r="E90" s="8">
        <v>15000000</v>
      </c>
      <c r="F90" t="s">
        <v>0</v>
      </c>
      <c r="G90" t="str">
        <f t="shared" si="10"/>
        <v>No</v>
      </c>
      <c r="H90" t="str">
        <f t="shared" si="11"/>
        <v>Yes</v>
      </c>
    </row>
    <row r="91" spans="1:8" outlineLevel="2" x14ac:dyDescent="0.25">
      <c r="A91" s="12">
        <v>42682</v>
      </c>
      <c r="B91" s="4" t="s">
        <v>7</v>
      </c>
      <c r="C91" t="s">
        <v>116</v>
      </c>
      <c r="E91" s="8">
        <v>55000000</v>
      </c>
      <c r="F91" t="s">
        <v>0</v>
      </c>
      <c r="G91" t="str">
        <f t="shared" si="10"/>
        <v>No</v>
      </c>
      <c r="H91" t="str">
        <f t="shared" si="11"/>
        <v>Yes</v>
      </c>
    </row>
    <row r="92" spans="1:8" outlineLevel="2" x14ac:dyDescent="0.25">
      <c r="A92" s="12">
        <v>42682</v>
      </c>
      <c r="B92" s="4" t="s">
        <v>55</v>
      </c>
      <c r="C92" t="s">
        <v>57</v>
      </c>
      <c r="E92" s="8">
        <v>17000000</v>
      </c>
      <c r="F92" t="s">
        <v>0</v>
      </c>
      <c r="G92" t="str">
        <f t="shared" si="10"/>
        <v>No</v>
      </c>
      <c r="H92" t="str">
        <f t="shared" si="11"/>
        <v>Yes</v>
      </c>
    </row>
    <row r="93" spans="1:8" outlineLevel="2" x14ac:dyDescent="0.25">
      <c r="A93" s="12">
        <v>42682</v>
      </c>
      <c r="B93" s="4" t="s">
        <v>56</v>
      </c>
      <c r="C93" t="s">
        <v>57</v>
      </c>
      <c r="E93" s="8">
        <v>4500000</v>
      </c>
      <c r="F93" t="s">
        <v>0</v>
      </c>
      <c r="G93" t="str">
        <f t="shared" si="10"/>
        <v>No</v>
      </c>
      <c r="H93" t="str">
        <f t="shared" si="11"/>
        <v>Yes</v>
      </c>
    </row>
    <row r="94" spans="1:8" outlineLevel="2" x14ac:dyDescent="0.25">
      <c r="A94" s="12">
        <v>42682</v>
      </c>
      <c r="B94" s="4" t="s">
        <v>36</v>
      </c>
      <c r="C94" t="s">
        <v>57</v>
      </c>
      <c r="E94" s="8">
        <v>34500000</v>
      </c>
      <c r="F94" t="s">
        <v>0</v>
      </c>
      <c r="G94" t="str">
        <f t="shared" si="10"/>
        <v>No</v>
      </c>
      <c r="H94" t="str">
        <f t="shared" si="11"/>
        <v>Yes</v>
      </c>
    </row>
    <row r="95" spans="1:8" outlineLevel="2" x14ac:dyDescent="0.25">
      <c r="A95" s="12">
        <v>42682</v>
      </c>
      <c r="B95" s="4" t="s">
        <v>60</v>
      </c>
      <c r="C95" t="s">
        <v>57</v>
      </c>
      <c r="E95" s="8">
        <v>35000000</v>
      </c>
      <c r="F95" t="s">
        <v>0</v>
      </c>
      <c r="G95" t="str">
        <f t="shared" si="10"/>
        <v>No</v>
      </c>
      <c r="H95" t="str">
        <f t="shared" si="11"/>
        <v>Yes</v>
      </c>
    </row>
    <row r="96" spans="1:8" outlineLevel="2" x14ac:dyDescent="0.25">
      <c r="A96" s="12">
        <v>42682</v>
      </c>
      <c r="B96" s="4" t="s">
        <v>62</v>
      </c>
      <c r="C96" t="s">
        <v>57</v>
      </c>
      <c r="E96" s="8">
        <v>3000000</v>
      </c>
      <c r="F96" t="s">
        <v>0</v>
      </c>
      <c r="G96" t="str">
        <f t="shared" si="10"/>
        <v>No</v>
      </c>
      <c r="H96" t="str">
        <f t="shared" si="11"/>
        <v>Yes</v>
      </c>
    </row>
    <row r="97" spans="1:8" outlineLevel="2" x14ac:dyDescent="0.25">
      <c r="A97" s="12">
        <v>42682</v>
      </c>
      <c r="B97" s="4" t="s">
        <v>62</v>
      </c>
      <c r="C97" t="s">
        <v>83</v>
      </c>
      <c r="E97" s="8">
        <v>7000000</v>
      </c>
      <c r="F97" t="s">
        <v>0</v>
      </c>
      <c r="G97" t="str">
        <f t="shared" si="10"/>
        <v>No</v>
      </c>
      <c r="H97" t="str">
        <f t="shared" si="11"/>
        <v>Yes</v>
      </c>
    </row>
    <row r="98" spans="1:8" outlineLevel="2" x14ac:dyDescent="0.25">
      <c r="A98" s="12">
        <v>42682</v>
      </c>
      <c r="B98" s="4" t="s">
        <v>55</v>
      </c>
      <c r="C98" t="s">
        <v>78</v>
      </c>
      <c r="E98" s="8">
        <v>32000000</v>
      </c>
      <c r="F98" t="s">
        <v>0</v>
      </c>
      <c r="G98" t="str">
        <f t="shared" si="10"/>
        <v>No</v>
      </c>
      <c r="H98" t="str">
        <f t="shared" si="11"/>
        <v>Yes</v>
      </c>
    </row>
    <row r="99" spans="1:8" outlineLevel="2" x14ac:dyDescent="0.25">
      <c r="A99" s="12">
        <v>42682</v>
      </c>
      <c r="B99" s="4" t="s">
        <v>36</v>
      </c>
      <c r="C99" t="s">
        <v>78</v>
      </c>
      <c r="E99" s="8">
        <v>28000000</v>
      </c>
      <c r="F99" t="s">
        <v>0</v>
      </c>
      <c r="G99" t="str">
        <f t="shared" si="10"/>
        <v>No</v>
      </c>
      <c r="H99" t="str">
        <f t="shared" si="11"/>
        <v>Yes</v>
      </c>
    </row>
    <row r="100" spans="1:8" outlineLevel="2" x14ac:dyDescent="0.25">
      <c r="A100" s="12">
        <v>42682</v>
      </c>
      <c r="B100" s="4" t="s">
        <v>7</v>
      </c>
      <c r="C100" t="s">
        <v>78</v>
      </c>
      <c r="E100" s="8">
        <v>148440000</v>
      </c>
      <c r="F100" t="s">
        <v>0</v>
      </c>
      <c r="G100" t="str">
        <f t="shared" si="10"/>
        <v>No</v>
      </c>
      <c r="H100" t="str">
        <f t="shared" si="11"/>
        <v>Yes</v>
      </c>
    </row>
    <row r="101" spans="1:8" outlineLevel="2" x14ac:dyDescent="0.25">
      <c r="A101" s="12">
        <v>42682</v>
      </c>
      <c r="B101" s="4" t="s">
        <v>58</v>
      </c>
      <c r="C101" t="s">
        <v>82</v>
      </c>
      <c r="E101" s="8">
        <v>152000000</v>
      </c>
      <c r="F101" t="s">
        <v>0</v>
      </c>
      <c r="G101" t="str">
        <f t="shared" si="10"/>
        <v>Yes</v>
      </c>
      <c r="H101" t="str">
        <f t="shared" si="11"/>
        <v>No</v>
      </c>
    </row>
    <row r="102" spans="1:8" outlineLevel="2" x14ac:dyDescent="0.25">
      <c r="A102" s="12">
        <v>42682</v>
      </c>
      <c r="B102" s="4" t="s">
        <v>43</v>
      </c>
      <c r="C102" t="s">
        <v>88</v>
      </c>
      <c r="E102" s="8">
        <v>14210000</v>
      </c>
      <c r="F102" t="s">
        <v>0</v>
      </c>
      <c r="G102" t="str">
        <f t="shared" si="10"/>
        <v>Yes</v>
      </c>
      <c r="H102" t="str">
        <f t="shared" si="11"/>
        <v>No</v>
      </c>
    </row>
    <row r="103" spans="1:8" outlineLevel="2" x14ac:dyDescent="0.25">
      <c r="A103" s="12">
        <v>42682</v>
      </c>
      <c r="B103" s="4" t="s">
        <v>59</v>
      </c>
      <c r="C103" t="s">
        <v>77</v>
      </c>
      <c r="E103" s="8">
        <v>65000000</v>
      </c>
      <c r="F103" t="s">
        <v>0</v>
      </c>
      <c r="G103" t="str">
        <f t="shared" si="10"/>
        <v>Yes</v>
      </c>
      <c r="H103" t="str">
        <f t="shared" si="11"/>
        <v>No</v>
      </c>
    </row>
    <row r="104" spans="1:8" outlineLevel="2" x14ac:dyDescent="0.25">
      <c r="A104" s="12">
        <v>42682</v>
      </c>
      <c r="B104" s="4" t="s">
        <v>59</v>
      </c>
      <c r="C104" t="s">
        <v>57</v>
      </c>
      <c r="E104" s="8">
        <v>15000000</v>
      </c>
      <c r="F104" t="s">
        <v>0</v>
      </c>
      <c r="G104" t="str">
        <f t="shared" si="10"/>
        <v>Yes</v>
      </c>
      <c r="H104" t="str">
        <f t="shared" si="11"/>
        <v>No</v>
      </c>
    </row>
    <row r="105" spans="1:8" outlineLevel="2" x14ac:dyDescent="0.25">
      <c r="A105" s="12">
        <v>42682</v>
      </c>
      <c r="B105" s="4" t="s">
        <v>59</v>
      </c>
      <c r="C105" t="s">
        <v>82</v>
      </c>
      <c r="E105" s="8">
        <v>350000000</v>
      </c>
      <c r="F105" t="s">
        <v>0</v>
      </c>
      <c r="G105" t="str">
        <f t="shared" si="10"/>
        <v>Yes</v>
      </c>
      <c r="H105" t="str">
        <f t="shared" si="11"/>
        <v>No</v>
      </c>
    </row>
    <row r="106" spans="1:8" outlineLevel="2" x14ac:dyDescent="0.25">
      <c r="A106" s="12">
        <v>42682</v>
      </c>
      <c r="B106" s="4" t="s">
        <v>43</v>
      </c>
      <c r="C106" t="s">
        <v>82</v>
      </c>
      <c r="E106" s="8">
        <v>90870000</v>
      </c>
      <c r="F106" t="s">
        <v>0</v>
      </c>
      <c r="G106" t="str">
        <f t="shared" si="10"/>
        <v>Yes</v>
      </c>
      <c r="H106" t="str">
        <f t="shared" si="11"/>
        <v>No</v>
      </c>
    </row>
    <row r="107" spans="1:8" outlineLevel="2" x14ac:dyDescent="0.25">
      <c r="A107" s="12">
        <v>42682</v>
      </c>
      <c r="B107" s="4" t="s">
        <v>43</v>
      </c>
      <c r="C107" t="s">
        <v>77</v>
      </c>
      <c r="E107" s="8">
        <v>20195000</v>
      </c>
      <c r="F107" t="s">
        <v>0</v>
      </c>
      <c r="G107" t="str">
        <f t="shared" si="10"/>
        <v>Yes</v>
      </c>
      <c r="H107" t="str">
        <f t="shared" si="11"/>
        <v>No</v>
      </c>
    </row>
    <row r="108" spans="1:8" outlineLevel="2" x14ac:dyDescent="0.25">
      <c r="A108" s="12">
        <v>42682</v>
      </c>
      <c r="B108" s="4" t="s">
        <v>43</v>
      </c>
      <c r="C108" t="s">
        <v>117</v>
      </c>
      <c r="E108" s="8">
        <v>44725000</v>
      </c>
      <c r="F108" t="s">
        <v>0</v>
      </c>
      <c r="G108" t="str">
        <f t="shared" si="10"/>
        <v>Yes</v>
      </c>
      <c r="H108" t="str">
        <f t="shared" si="11"/>
        <v>No</v>
      </c>
    </row>
    <row r="109" spans="1:8" outlineLevel="2" x14ac:dyDescent="0.25">
      <c r="A109" s="12">
        <v>42682</v>
      </c>
      <c r="B109" s="4" t="s">
        <v>61</v>
      </c>
      <c r="C109" t="s">
        <v>82</v>
      </c>
      <c r="E109" s="8">
        <v>125000000</v>
      </c>
      <c r="F109" t="s">
        <v>0</v>
      </c>
      <c r="G109" t="str">
        <f t="shared" si="10"/>
        <v>Yes</v>
      </c>
      <c r="H109" t="str">
        <f t="shared" si="11"/>
        <v>No</v>
      </c>
    </row>
    <row r="110" spans="1:8" outlineLevel="2" x14ac:dyDescent="0.25">
      <c r="A110" s="12">
        <v>42682</v>
      </c>
      <c r="B110" s="4" t="s">
        <v>61</v>
      </c>
      <c r="C110" t="s">
        <v>86</v>
      </c>
      <c r="E110" s="8">
        <v>5000000</v>
      </c>
      <c r="F110" t="s">
        <v>0</v>
      </c>
      <c r="G110" t="str">
        <f t="shared" si="10"/>
        <v>Yes</v>
      </c>
      <c r="H110" t="str">
        <f t="shared" si="11"/>
        <v>No</v>
      </c>
    </row>
    <row r="111" spans="1:8" outlineLevel="2" x14ac:dyDescent="0.25">
      <c r="A111" s="12">
        <v>42682</v>
      </c>
      <c r="B111" s="4" t="s">
        <v>10</v>
      </c>
      <c r="C111" t="s">
        <v>77</v>
      </c>
      <c r="E111" s="8">
        <v>40200000</v>
      </c>
      <c r="F111" t="s">
        <v>0</v>
      </c>
      <c r="G111" t="str">
        <f t="shared" si="10"/>
        <v>Yes</v>
      </c>
      <c r="H111" t="str">
        <f t="shared" si="11"/>
        <v>No</v>
      </c>
    </row>
    <row r="112" spans="1:8" outlineLevel="2" x14ac:dyDescent="0.25">
      <c r="A112" s="12">
        <v>42682</v>
      </c>
      <c r="B112" s="4" t="s">
        <v>10</v>
      </c>
      <c r="C112" t="s">
        <v>117</v>
      </c>
      <c r="E112" s="8">
        <v>10100000</v>
      </c>
      <c r="F112" t="s">
        <v>0</v>
      </c>
      <c r="G112" t="str">
        <f t="shared" si="10"/>
        <v>Yes</v>
      </c>
      <c r="H112" t="str">
        <f t="shared" si="11"/>
        <v>No</v>
      </c>
    </row>
    <row r="113" spans="1:8" ht="17.25" outlineLevel="2" x14ac:dyDescent="0.4">
      <c r="A113" s="12">
        <v>42682</v>
      </c>
      <c r="B113" s="4" t="s">
        <v>10</v>
      </c>
      <c r="C113" t="s">
        <v>82</v>
      </c>
      <c r="E113" s="9">
        <v>54020000</v>
      </c>
      <c r="F113" t="s">
        <v>0</v>
      </c>
      <c r="G113" t="str">
        <f t="shared" si="10"/>
        <v>Yes</v>
      </c>
      <c r="H113" t="str">
        <f t="shared" si="11"/>
        <v>No</v>
      </c>
    </row>
    <row r="114" spans="1:8" outlineLevel="1" x14ac:dyDescent="0.25">
      <c r="A114" s="13" t="s">
        <v>130</v>
      </c>
      <c r="E114" s="8">
        <f>SUBTOTAL(9,E87:E113)</f>
        <v>1454260000</v>
      </c>
    </row>
    <row r="115" spans="1:8" ht="17.25" outlineLevel="2" x14ac:dyDescent="0.4">
      <c r="A115" s="12">
        <v>43018</v>
      </c>
      <c r="B115" s="4" t="s">
        <v>23</v>
      </c>
      <c r="C115" t="s">
        <v>78</v>
      </c>
      <c r="E115" s="9">
        <v>206700000</v>
      </c>
      <c r="F115" t="s">
        <v>0</v>
      </c>
      <c r="G115" t="str">
        <f>IF(COUNTIF(B115,"*County*"),"Yes","No")</f>
        <v>No</v>
      </c>
      <c r="H115" t="str">
        <f>IF(G115="Yes","No","Yes")</f>
        <v>Yes</v>
      </c>
    </row>
    <row r="116" spans="1:8" outlineLevel="1" x14ac:dyDescent="0.25">
      <c r="A116" s="13" t="s">
        <v>131</v>
      </c>
      <c r="E116" s="8">
        <f>SUBTOTAL(9,E115:E115)</f>
        <v>206700000</v>
      </c>
    </row>
    <row r="117" spans="1:8" outlineLevel="2" x14ac:dyDescent="0.25">
      <c r="A117" s="12">
        <v>43046</v>
      </c>
      <c r="B117" s="4" t="s">
        <v>15</v>
      </c>
      <c r="C117" t="s">
        <v>79</v>
      </c>
      <c r="E117" s="8">
        <v>5000000</v>
      </c>
      <c r="F117" t="s">
        <v>0</v>
      </c>
      <c r="G117" t="str">
        <f t="shared" ref="G117:G123" si="12">IF(COUNTIF(B117,"*County*"),"Yes","No")</f>
        <v>No</v>
      </c>
      <c r="H117" t="str">
        <f t="shared" ref="H117:H123" si="13">IF(G117="Yes","No","Yes")</f>
        <v>Yes</v>
      </c>
    </row>
    <row r="118" spans="1:8" outlineLevel="2" x14ac:dyDescent="0.25">
      <c r="A118" s="12">
        <v>43046</v>
      </c>
      <c r="B118" s="4" t="s">
        <v>15</v>
      </c>
      <c r="C118" t="s">
        <v>89</v>
      </c>
      <c r="E118" s="8">
        <v>6000000</v>
      </c>
      <c r="F118" t="s">
        <v>0</v>
      </c>
      <c r="G118" t="str">
        <f t="shared" si="12"/>
        <v>No</v>
      </c>
      <c r="H118" t="str">
        <f t="shared" si="13"/>
        <v>Yes</v>
      </c>
    </row>
    <row r="119" spans="1:8" outlineLevel="2" x14ac:dyDescent="0.25">
      <c r="A119" s="12">
        <v>43046</v>
      </c>
      <c r="B119" s="4" t="s">
        <v>31</v>
      </c>
      <c r="C119" t="s">
        <v>57</v>
      </c>
      <c r="E119" s="8">
        <v>48000000</v>
      </c>
      <c r="F119" t="s">
        <v>0</v>
      </c>
      <c r="G119" t="str">
        <f t="shared" si="12"/>
        <v>No</v>
      </c>
      <c r="H119" t="str">
        <f t="shared" si="13"/>
        <v>Yes</v>
      </c>
    </row>
    <row r="120" spans="1:8" outlineLevel="2" x14ac:dyDescent="0.25">
      <c r="A120" s="12">
        <v>43046</v>
      </c>
      <c r="B120" s="4" t="s">
        <v>53</v>
      </c>
      <c r="C120" t="s">
        <v>57</v>
      </c>
      <c r="E120" s="8">
        <v>21000000</v>
      </c>
      <c r="F120" t="s">
        <v>48</v>
      </c>
      <c r="G120" t="str">
        <f t="shared" si="12"/>
        <v>No</v>
      </c>
      <c r="H120" t="str">
        <f t="shared" si="13"/>
        <v>Yes</v>
      </c>
    </row>
    <row r="121" spans="1:8" outlineLevel="2" x14ac:dyDescent="0.25">
      <c r="A121" s="12">
        <v>43046</v>
      </c>
      <c r="B121" s="4" t="s">
        <v>15</v>
      </c>
      <c r="C121" t="s">
        <v>57</v>
      </c>
      <c r="E121" s="8">
        <v>4000000</v>
      </c>
      <c r="F121" t="s">
        <v>0</v>
      </c>
      <c r="G121" t="str">
        <f t="shared" si="12"/>
        <v>No</v>
      </c>
      <c r="H121" t="str">
        <f t="shared" si="13"/>
        <v>Yes</v>
      </c>
    </row>
    <row r="122" spans="1:8" outlineLevel="2" x14ac:dyDescent="0.25">
      <c r="A122" s="12">
        <v>43046</v>
      </c>
      <c r="B122" s="4" t="s">
        <v>53</v>
      </c>
      <c r="C122" t="s">
        <v>78</v>
      </c>
      <c r="E122" s="8">
        <v>4000000</v>
      </c>
      <c r="F122" t="s">
        <v>0</v>
      </c>
      <c r="G122" t="str">
        <f t="shared" si="12"/>
        <v>No</v>
      </c>
      <c r="H122" t="str">
        <f t="shared" si="13"/>
        <v>Yes</v>
      </c>
    </row>
    <row r="123" spans="1:8" ht="17.25" outlineLevel="2" x14ac:dyDescent="0.4">
      <c r="A123" s="12">
        <v>43046</v>
      </c>
      <c r="B123" s="4" t="s">
        <v>52</v>
      </c>
      <c r="C123" t="s">
        <v>82</v>
      </c>
      <c r="E123" s="9">
        <v>922085000</v>
      </c>
      <c r="F123" t="s">
        <v>0</v>
      </c>
      <c r="G123" t="str">
        <f t="shared" si="12"/>
        <v>Yes</v>
      </c>
      <c r="H123" t="str">
        <f t="shared" si="13"/>
        <v>No</v>
      </c>
    </row>
    <row r="124" spans="1:8" outlineLevel="1" x14ac:dyDescent="0.25">
      <c r="A124" s="13" t="s">
        <v>132</v>
      </c>
      <c r="E124" s="14">
        <f>SUBTOTAL(9,E117:E123)</f>
        <v>1010085000</v>
      </c>
    </row>
    <row r="125" spans="1:8" outlineLevel="2" x14ac:dyDescent="0.25">
      <c r="A125" s="12">
        <v>43228</v>
      </c>
      <c r="B125" s="4" t="s">
        <v>35</v>
      </c>
      <c r="C125" t="s">
        <v>80</v>
      </c>
      <c r="E125" s="8">
        <v>6000000</v>
      </c>
      <c r="F125" t="s">
        <v>0</v>
      </c>
      <c r="G125" t="str">
        <f>IF(COUNTIF(B125,"*County*"),"Yes","No")</f>
        <v>No</v>
      </c>
      <c r="H125" t="str">
        <f>IF(G125="Yes","No","Yes")</f>
        <v>Yes</v>
      </c>
    </row>
    <row r="126" spans="1:8" outlineLevel="2" x14ac:dyDescent="0.25">
      <c r="A126" s="12">
        <v>43228</v>
      </c>
      <c r="B126" s="4" t="s">
        <v>49</v>
      </c>
      <c r="C126" t="s">
        <v>82</v>
      </c>
      <c r="E126" s="8">
        <v>250000000</v>
      </c>
      <c r="F126" t="s">
        <v>0</v>
      </c>
      <c r="G126" t="str">
        <f>IF(COUNTIF(B126,"*County*"),"Yes","No")</f>
        <v>Yes</v>
      </c>
      <c r="H126" t="str">
        <f>IF(G126="Yes","No","Yes")</f>
        <v>No</v>
      </c>
    </row>
    <row r="127" spans="1:8" outlineLevel="2" x14ac:dyDescent="0.25">
      <c r="A127" s="12">
        <v>43228</v>
      </c>
      <c r="B127" s="4" t="s">
        <v>50</v>
      </c>
      <c r="C127" t="s">
        <v>82</v>
      </c>
      <c r="E127" s="8">
        <v>103000000</v>
      </c>
      <c r="F127" t="s">
        <v>0</v>
      </c>
      <c r="G127" t="str">
        <f>IF(COUNTIF(B127,"*County*"),"Yes","No")</f>
        <v>Yes</v>
      </c>
      <c r="H127" t="str">
        <f>IF(G127="Yes","No","Yes")</f>
        <v>No</v>
      </c>
    </row>
    <row r="128" spans="1:8" ht="17.25" outlineLevel="2" x14ac:dyDescent="0.4">
      <c r="A128" s="12">
        <v>43228</v>
      </c>
      <c r="B128" s="4" t="s">
        <v>51</v>
      </c>
      <c r="C128" t="s">
        <v>77</v>
      </c>
      <c r="E128" s="9">
        <v>20000000</v>
      </c>
      <c r="F128" t="s">
        <v>0</v>
      </c>
      <c r="G128" t="str">
        <f>IF(COUNTIF(B128,"*County*"),"Yes","No")</f>
        <v>Yes</v>
      </c>
      <c r="H128" t="str">
        <f>IF(G128="Yes","No","Yes")</f>
        <v>No</v>
      </c>
    </row>
    <row r="129" spans="1:8" outlineLevel="1" x14ac:dyDescent="0.25">
      <c r="A129" s="13" t="s">
        <v>133</v>
      </c>
      <c r="E129" s="14">
        <f>SUBTOTAL(9,E125:E128)</f>
        <v>379000000</v>
      </c>
    </row>
    <row r="130" spans="1:8" outlineLevel="2" x14ac:dyDescent="0.25">
      <c r="A130" s="12">
        <v>43410</v>
      </c>
      <c r="B130" s="4" t="s">
        <v>5</v>
      </c>
      <c r="C130" t="s">
        <v>81</v>
      </c>
      <c r="E130" s="8">
        <v>14500000</v>
      </c>
      <c r="F130" t="s">
        <v>0</v>
      </c>
      <c r="G130" t="str">
        <f t="shared" ref="G130:G154" si="14">IF(COUNTIF(B130,"*County*"),"Yes","No")</f>
        <v>No</v>
      </c>
      <c r="H130" t="str">
        <f t="shared" ref="H130:H154" si="15">IF(G130="Yes","No","Yes")</f>
        <v>Yes</v>
      </c>
    </row>
    <row r="131" spans="1:8" outlineLevel="2" x14ac:dyDescent="0.25">
      <c r="A131" s="12">
        <v>43410</v>
      </c>
      <c r="B131" s="4" t="s">
        <v>4</v>
      </c>
      <c r="C131" t="s">
        <v>86</v>
      </c>
      <c r="E131" s="8">
        <v>10000000</v>
      </c>
      <c r="F131" t="s">
        <v>0</v>
      </c>
      <c r="G131" t="str">
        <f t="shared" si="14"/>
        <v>No</v>
      </c>
      <c r="H131" t="str">
        <f t="shared" si="15"/>
        <v>Yes</v>
      </c>
    </row>
    <row r="132" spans="1:8" outlineLevel="2" x14ac:dyDescent="0.25">
      <c r="A132" s="12">
        <v>43410</v>
      </c>
      <c r="B132" s="4" t="s">
        <v>5</v>
      </c>
      <c r="C132" t="s">
        <v>86</v>
      </c>
      <c r="E132" s="8">
        <v>11700000</v>
      </c>
      <c r="F132" t="s">
        <v>0</v>
      </c>
      <c r="G132" t="str">
        <f t="shared" si="14"/>
        <v>No</v>
      </c>
      <c r="H132" t="str">
        <f t="shared" si="15"/>
        <v>Yes</v>
      </c>
    </row>
    <row r="133" spans="1:8" outlineLevel="2" x14ac:dyDescent="0.25">
      <c r="A133" s="12">
        <v>43410</v>
      </c>
      <c r="B133" s="4" t="s">
        <v>7</v>
      </c>
      <c r="C133" t="s">
        <v>86</v>
      </c>
      <c r="E133" s="8">
        <v>50000000</v>
      </c>
      <c r="F133" t="s">
        <v>0</v>
      </c>
      <c r="G133" t="str">
        <f t="shared" si="14"/>
        <v>No</v>
      </c>
      <c r="H133" t="str">
        <f t="shared" si="15"/>
        <v>Yes</v>
      </c>
    </row>
    <row r="134" spans="1:8" outlineLevel="2" x14ac:dyDescent="0.25">
      <c r="A134" s="12">
        <v>43410</v>
      </c>
      <c r="B134" s="4" t="s">
        <v>7</v>
      </c>
      <c r="C134" t="s">
        <v>116</v>
      </c>
      <c r="E134" s="8">
        <v>55000000</v>
      </c>
      <c r="F134" t="s">
        <v>0</v>
      </c>
      <c r="G134" t="str">
        <f t="shared" si="14"/>
        <v>No</v>
      </c>
      <c r="H134" t="str">
        <f t="shared" si="15"/>
        <v>Yes</v>
      </c>
    </row>
    <row r="135" spans="1:8" outlineLevel="2" x14ac:dyDescent="0.25">
      <c r="A135" s="12">
        <v>43410</v>
      </c>
      <c r="B135" s="4" t="s">
        <v>54</v>
      </c>
      <c r="C135" t="s">
        <v>57</v>
      </c>
      <c r="E135" s="8">
        <v>2500000</v>
      </c>
      <c r="F135" t="s">
        <v>0</v>
      </c>
      <c r="G135" t="str">
        <f t="shared" si="14"/>
        <v>No</v>
      </c>
      <c r="H135" t="str">
        <f t="shared" si="15"/>
        <v>Yes</v>
      </c>
    </row>
    <row r="136" spans="1:8" outlineLevel="2" x14ac:dyDescent="0.25">
      <c r="A136" s="12">
        <v>43410</v>
      </c>
      <c r="B136" s="4" t="s">
        <v>5</v>
      </c>
      <c r="C136" t="s">
        <v>57</v>
      </c>
      <c r="E136" s="8">
        <v>31000000</v>
      </c>
      <c r="F136" t="s">
        <v>0</v>
      </c>
      <c r="G136" t="str">
        <f t="shared" si="14"/>
        <v>No</v>
      </c>
      <c r="H136" t="str">
        <f t="shared" si="15"/>
        <v>Yes</v>
      </c>
    </row>
    <row r="137" spans="1:8" outlineLevel="2" x14ac:dyDescent="0.25">
      <c r="A137" s="12">
        <v>43410</v>
      </c>
      <c r="B137" s="4" t="s">
        <v>8</v>
      </c>
      <c r="C137" t="s">
        <v>57</v>
      </c>
      <c r="E137" s="8">
        <v>15000000</v>
      </c>
      <c r="F137" t="s">
        <v>48</v>
      </c>
      <c r="G137" t="str">
        <f t="shared" si="14"/>
        <v>No</v>
      </c>
      <c r="H137" t="str">
        <f t="shared" si="15"/>
        <v>Yes</v>
      </c>
    </row>
    <row r="138" spans="1:8" outlineLevel="2" x14ac:dyDescent="0.25">
      <c r="A138" s="12">
        <v>43410</v>
      </c>
      <c r="B138" s="4" t="s">
        <v>8</v>
      </c>
      <c r="C138" t="s">
        <v>90</v>
      </c>
      <c r="E138" s="8">
        <v>3000000</v>
      </c>
      <c r="F138" t="s">
        <v>48</v>
      </c>
      <c r="G138" t="str">
        <f t="shared" si="14"/>
        <v>No</v>
      </c>
      <c r="H138" t="str">
        <f t="shared" si="15"/>
        <v>Yes</v>
      </c>
    </row>
    <row r="139" spans="1:8" outlineLevel="2" x14ac:dyDescent="0.25">
      <c r="A139" s="12">
        <v>43410</v>
      </c>
      <c r="B139" s="4" t="s">
        <v>5</v>
      </c>
      <c r="C139" t="s">
        <v>107</v>
      </c>
      <c r="E139" s="8">
        <v>21100000</v>
      </c>
      <c r="F139" t="s">
        <v>0</v>
      </c>
      <c r="G139" t="str">
        <f t="shared" si="14"/>
        <v>No</v>
      </c>
      <c r="H139" t="str">
        <f t="shared" si="15"/>
        <v>Yes</v>
      </c>
    </row>
    <row r="140" spans="1:8" outlineLevel="2" x14ac:dyDescent="0.25">
      <c r="A140" s="12">
        <v>43410</v>
      </c>
      <c r="B140" s="4" t="s">
        <v>5</v>
      </c>
      <c r="C140" t="s">
        <v>83</v>
      </c>
      <c r="E140" s="8">
        <v>43700000</v>
      </c>
      <c r="F140" t="s">
        <v>0</v>
      </c>
      <c r="G140" t="str">
        <f t="shared" si="14"/>
        <v>No</v>
      </c>
      <c r="H140" t="str">
        <f t="shared" si="15"/>
        <v>Yes</v>
      </c>
    </row>
    <row r="141" spans="1:8" outlineLevel="2" x14ac:dyDescent="0.25">
      <c r="A141" s="12">
        <v>43410</v>
      </c>
      <c r="B141" s="4" t="s">
        <v>7</v>
      </c>
      <c r="C141" t="s">
        <v>83</v>
      </c>
      <c r="E141" s="8">
        <v>118080000</v>
      </c>
      <c r="F141" t="s">
        <v>0</v>
      </c>
      <c r="G141" t="str">
        <f t="shared" si="14"/>
        <v>No</v>
      </c>
      <c r="H141" t="str">
        <f t="shared" si="15"/>
        <v>Yes</v>
      </c>
    </row>
    <row r="142" spans="1:8" outlineLevel="2" x14ac:dyDescent="0.25">
      <c r="A142" s="12">
        <v>43410</v>
      </c>
      <c r="B142" s="4" t="s">
        <v>9</v>
      </c>
      <c r="C142" t="s">
        <v>78</v>
      </c>
      <c r="E142" s="8">
        <v>24000000</v>
      </c>
      <c r="F142" t="s">
        <v>0</v>
      </c>
      <c r="G142" t="str">
        <f t="shared" si="14"/>
        <v>No</v>
      </c>
      <c r="H142" t="str">
        <f t="shared" si="15"/>
        <v>Yes</v>
      </c>
    </row>
    <row r="143" spans="1:8" outlineLevel="2" x14ac:dyDescent="0.25">
      <c r="A143" s="12">
        <v>43410</v>
      </c>
      <c r="B143" s="4" t="s">
        <v>13</v>
      </c>
      <c r="C143" t="s">
        <v>78</v>
      </c>
      <c r="E143" s="8">
        <v>40000000</v>
      </c>
      <c r="F143" t="s">
        <v>0</v>
      </c>
      <c r="G143" t="str">
        <f t="shared" si="14"/>
        <v>No</v>
      </c>
      <c r="H143" t="str">
        <f t="shared" si="15"/>
        <v>Yes</v>
      </c>
    </row>
    <row r="144" spans="1:8" outlineLevel="2" x14ac:dyDescent="0.25">
      <c r="A144" s="12">
        <v>43410</v>
      </c>
      <c r="B144" s="4" t="s">
        <v>1</v>
      </c>
      <c r="C144" t="s">
        <v>82</v>
      </c>
      <c r="E144" s="8">
        <v>150000000</v>
      </c>
      <c r="F144" t="s">
        <v>0</v>
      </c>
      <c r="G144" t="str">
        <f t="shared" si="14"/>
        <v>Yes</v>
      </c>
      <c r="H144" t="str">
        <f t="shared" si="15"/>
        <v>No</v>
      </c>
    </row>
    <row r="145" spans="1:8" outlineLevel="2" x14ac:dyDescent="0.25">
      <c r="A145" s="12">
        <v>43410</v>
      </c>
      <c r="B145" s="4" t="s">
        <v>2</v>
      </c>
      <c r="C145" t="s">
        <v>77</v>
      </c>
      <c r="E145" s="8">
        <v>39600000</v>
      </c>
      <c r="F145" t="s">
        <v>0</v>
      </c>
      <c r="G145" t="str">
        <f t="shared" si="14"/>
        <v>Yes</v>
      </c>
      <c r="H145" t="str">
        <f t="shared" si="15"/>
        <v>No</v>
      </c>
    </row>
    <row r="146" spans="1:8" outlineLevel="2" x14ac:dyDescent="0.25">
      <c r="A146" s="12">
        <v>43410</v>
      </c>
      <c r="B146" s="4" t="s">
        <v>3</v>
      </c>
      <c r="C146" t="s">
        <v>82</v>
      </c>
      <c r="E146" s="8">
        <v>36500000</v>
      </c>
      <c r="F146" t="s">
        <v>0</v>
      </c>
      <c r="G146" t="str">
        <f t="shared" si="14"/>
        <v>Yes</v>
      </c>
      <c r="H146" t="str">
        <f t="shared" si="15"/>
        <v>No</v>
      </c>
    </row>
    <row r="147" spans="1:8" outlineLevel="2" x14ac:dyDescent="0.25">
      <c r="A147" s="12">
        <v>43410</v>
      </c>
      <c r="B147" s="4" t="s">
        <v>6</v>
      </c>
      <c r="C147" t="s">
        <v>82</v>
      </c>
      <c r="E147" s="8">
        <v>61000000</v>
      </c>
      <c r="F147" t="s">
        <v>0</v>
      </c>
      <c r="G147" t="str">
        <f t="shared" si="14"/>
        <v>Yes</v>
      </c>
      <c r="H147" t="str">
        <f t="shared" si="15"/>
        <v>No</v>
      </c>
    </row>
    <row r="148" spans="1:8" outlineLevel="2" x14ac:dyDescent="0.25">
      <c r="A148" s="12">
        <v>43410</v>
      </c>
      <c r="B148" s="4" t="s">
        <v>6</v>
      </c>
      <c r="C148" t="s">
        <v>77</v>
      </c>
      <c r="E148" s="8">
        <v>15000000</v>
      </c>
      <c r="F148" t="s">
        <v>0</v>
      </c>
      <c r="G148" t="str">
        <f t="shared" si="14"/>
        <v>Yes</v>
      </c>
      <c r="H148" t="str">
        <f t="shared" si="15"/>
        <v>No</v>
      </c>
    </row>
    <row r="149" spans="1:8" outlineLevel="2" x14ac:dyDescent="0.25">
      <c r="A149" s="12">
        <v>43410</v>
      </c>
      <c r="B149" s="4" t="s">
        <v>98</v>
      </c>
      <c r="C149" t="s">
        <v>82</v>
      </c>
      <c r="E149" s="8">
        <v>68000000</v>
      </c>
      <c r="F149" t="s">
        <v>0</v>
      </c>
      <c r="G149" t="str">
        <f t="shared" si="14"/>
        <v>Yes</v>
      </c>
      <c r="H149" t="str">
        <f t="shared" si="15"/>
        <v>No</v>
      </c>
    </row>
    <row r="150" spans="1:8" outlineLevel="2" x14ac:dyDescent="0.25">
      <c r="A150" s="12">
        <v>43410</v>
      </c>
      <c r="B150" s="4" t="s">
        <v>10</v>
      </c>
      <c r="C150" t="s">
        <v>107</v>
      </c>
      <c r="E150" s="8">
        <v>42160000</v>
      </c>
      <c r="F150" t="s">
        <v>0</v>
      </c>
      <c r="G150" t="str">
        <f t="shared" si="14"/>
        <v>Yes</v>
      </c>
      <c r="H150" t="str">
        <f t="shared" si="15"/>
        <v>No</v>
      </c>
    </row>
    <row r="151" spans="1:8" outlineLevel="2" x14ac:dyDescent="0.25">
      <c r="A151" s="12">
        <v>43410</v>
      </c>
      <c r="B151" s="4" t="s">
        <v>10</v>
      </c>
      <c r="C151" t="s">
        <v>90</v>
      </c>
      <c r="E151" s="8">
        <v>9745000</v>
      </c>
      <c r="F151" t="s">
        <v>48</v>
      </c>
      <c r="G151" t="str">
        <f t="shared" si="14"/>
        <v>Yes</v>
      </c>
      <c r="H151" t="str">
        <f t="shared" si="15"/>
        <v>No</v>
      </c>
    </row>
    <row r="152" spans="1:8" outlineLevel="2" x14ac:dyDescent="0.25">
      <c r="A152" s="12">
        <v>43410</v>
      </c>
      <c r="B152" s="4" t="s">
        <v>11</v>
      </c>
      <c r="C152" t="s">
        <v>12</v>
      </c>
      <c r="E152" s="8">
        <v>120000000</v>
      </c>
      <c r="F152" t="s">
        <v>0</v>
      </c>
      <c r="G152" t="str">
        <f t="shared" si="14"/>
        <v>Yes</v>
      </c>
      <c r="H152" t="str">
        <f t="shared" si="15"/>
        <v>No</v>
      </c>
    </row>
    <row r="153" spans="1:8" outlineLevel="2" x14ac:dyDescent="0.25">
      <c r="A153" s="12">
        <v>43410</v>
      </c>
      <c r="B153" s="4" t="s">
        <v>11</v>
      </c>
      <c r="C153" t="s">
        <v>77</v>
      </c>
      <c r="E153" s="8">
        <v>349000000</v>
      </c>
      <c r="F153" t="s">
        <v>0</v>
      </c>
      <c r="G153" t="str">
        <f t="shared" si="14"/>
        <v>Yes</v>
      </c>
      <c r="H153" t="str">
        <f t="shared" si="15"/>
        <v>No</v>
      </c>
    </row>
    <row r="154" spans="1:8" outlineLevel="2" x14ac:dyDescent="0.25">
      <c r="A154" s="12">
        <v>43410</v>
      </c>
      <c r="B154" s="4" t="s">
        <v>11</v>
      </c>
      <c r="C154" t="s">
        <v>82</v>
      </c>
      <c r="E154" s="8">
        <v>548000000</v>
      </c>
      <c r="F154" t="s">
        <v>0</v>
      </c>
      <c r="G154" t="str">
        <f t="shared" si="14"/>
        <v>Yes</v>
      </c>
      <c r="H154" t="str">
        <f t="shared" si="15"/>
        <v>No</v>
      </c>
    </row>
    <row r="155" spans="1:8" outlineLevel="1" x14ac:dyDescent="0.25">
      <c r="A155" s="13" t="s">
        <v>134</v>
      </c>
      <c r="E155" s="14">
        <f>SUBTOTAL(9,E130:E154)</f>
        <v>1878585000</v>
      </c>
    </row>
    <row r="156" spans="1:8" outlineLevel="2" x14ac:dyDescent="0.25">
      <c r="A156" s="12">
        <v>43746</v>
      </c>
      <c r="B156" s="4" t="s">
        <v>14</v>
      </c>
      <c r="C156" t="s">
        <v>57</v>
      </c>
      <c r="E156" s="8">
        <v>112000000</v>
      </c>
      <c r="F156" t="s">
        <v>0</v>
      </c>
      <c r="G156" t="str">
        <f>IF(COUNTIF(B156,"*County*"),"Yes","No")</f>
        <v>No</v>
      </c>
      <c r="H156" t="str">
        <f>IF(G156="Yes","No","Yes")</f>
        <v>Yes</v>
      </c>
    </row>
    <row r="157" spans="1:8" outlineLevel="2" x14ac:dyDescent="0.25">
      <c r="A157" s="12">
        <v>43746</v>
      </c>
      <c r="B157" s="4" t="s">
        <v>14</v>
      </c>
      <c r="C157" t="s">
        <v>78</v>
      </c>
      <c r="E157" s="8">
        <v>113000000</v>
      </c>
      <c r="F157" t="s">
        <v>0</v>
      </c>
      <c r="G157" t="str">
        <f>IF(COUNTIF(B157,"*County*"),"Yes","No")</f>
        <v>No</v>
      </c>
      <c r="H157" t="str">
        <f>IF(G157="Yes","No","Yes")</f>
        <v>Yes</v>
      </c>
    </row>
    <row r="158" spans="1:8" outlineLevel="1" x14ac:dyDescent="0.25">
      <c r="A158" s="13" t="s">
        <v>135</v>
      </c>
      <c r="E158" s="14">
        <f>SUBTOTAL(9,E156:E157)</f>
        <v>225000000</v>
      </c>
    </row>
    <row r="159" spans="1:8" outlineLevel="2" x14ac:dyDescent="0.25">
      <c r="A159" s="12">
        <v>43774</v>
      </c>
      <c r="B159" s="4" t="s">
        <v>16</v>
      </c>
      <c r="C159" t="s">
        <v>86</v>
      </c>
      <c r="E159" s="8">
        <v>95000000</v>
      </c>
      <c r="F159" t="s">
        <v>0</v>
      </c>
      <c r="G159" t="str">
        <f t="shared" ref="G159:G164" si="16">IF(COUNTIF(B159,"*County*"),"Yes","No")</f>
        <v>No</v>
      </c>
      <c r="H159" t="str">
        <f t="shared" ref="H159:H164" si="17">IF(G159="Yes","No","Yes")</f>
        <v>Yes</v>
      </c>
    </row>
    <row r="160" spans="1:8" outlineLevel="2" x14ac:dyDescent="0.25">
      <c r="A160" s="12">
        <v>43774</v>
      </c>
      <c r="B160" s="4" t="s">
        <v>17</v>
      </c>
      <c r="C160" t="s">
        <v>86</v>
      </c>
      <c r="E160" s="8">
        <v>6500000</v>
      </c>
      <c r="F160" t="s">
        <v>0</v>
      </c>
      <c r="G160" t="str">
        <f t="shared" si="16"/>
        <v>No</v>
      </c>
      <c r="H160" t="str">
        <f t="shared" si="17"/>
        <v>Yes</v>
      </c>
    </row>
    <row r="161" spans="1:8" outlineLevel="2" x14ac:dyDescent="0.25">
      <c r="A161" s="12">
        <v>43774</v>
      </c>
      <c r="B161" s="4" t="s">
        <v>17</v>
      </c>
      <c r="C161" t="s">
        <v>57</v>
      </c>
      <c r="E161" s="8">
        <v>21500000</v>
      </c>
      <c r="F161" t="s">
        <v>0</v>
      </c>
      <c r="G161" t="str">
        <f t="shared" si="16"/>
        <v>No</v>
      </c>
      <c r="H161" t="str">
        <f t="shared" si="17"/>
        <v>Yes</v>
      </c>
    </row>
    <row r="162" spans="1:8" outlineLevel="2" x14ac:dyDescent="0.25">
      <c r="A162" s="12">
        <v>43774</v>
      </c>
      <c r="B162" s="4" t="s">
        <v>18</v>
      </c>
      <c r="C162" t="s">
        <v>57</v>
      </c>
      <c r="E162" s="8">
        <v>18000000</v>
      </c>
      <c r="F162" t="s">
        <v>0</v>
      </c>
      <c r="G162" t="str">
        <f t="shared" si="16"/>
        <v>No</v>
      </c>
      <c r="H162" t="str">
        <f t="shared" si="17"/>
        <v>Yes</v>
      </c>
    </row>
    <row r="163" spans="1:8" outlineLevel="2" x14ac:dyDescent="0.25">
      <c r="A163" s="12">
        <v>43774</v>
      </c>
      <c r="B163" s="4" t="s">
        <v>15</v>
      </c>
      <c r="C163" t="s">
        <v>90</v>
      </c>
      <c r="E163" s="8">
        <v>14000000</v>
      </c>
      <c r="F163" t="s">
        <v>0</v>
      </c>
      <c r="G163" t="str">
        <f t="shared" si="16"/>
        <v>No</v>
      </c>
      <c r="H163" t="str">
        <f t="shared" si="17"/>
        <v>Yes</v>
      </c>
    </row>
    <row r="164" spans="1:8" outlineLevel="2" x14ac:dyDescent="0.25">
      <c r="A164" s="12">
        <v>43774</v>
      </c>
      <c r="B164" s="4" t="s">
        <v>17</v>
      </c>
      <c r="C164" t="s">
        <v>83</v>
      </c>
      <c r="E164" s="8">
        <v>22000000</v>
      </c>
      <c r="F164" t="s">
        <v>0</v>
      </c>
      <c r="G164" t="str">
        <f t="shared" si="16"/>
        <v>No</v>
      </c>
      <c r="H164" t="str">
        <f t="shared" si="17"/>
        <v>Yes</v>
      </c>
    </row>
    <row r="165" spans="1:8" outlineLevel="1" x14ac:dyDescent="0.25">
      <c r="A165" s="13" t="s">
        <v>136</v>
      </c>
      <c r="E165" s="14">
        <f>SUBTOTAL(9,E159:E164)</f>
        <v>177000000</v>
      </c>
    </row>
    <row r="166" spans="1:8" outlineLevel="2" x14ac:dyDescent="0.25">
      <c r="A166" s="12">
        <v>43893</v>
      </c>
      <c r="B166" s="4" t="s">
        <v>19</v>
      </c>
      <c r="C166" t="s">
        <v>77</v>
      </c>
      <c r="E166" s="8">
        <v>45000000</v>
      </c>
      <c r="F166" t="s">
        <v>0</v>
      </c>
      <c r="G166" t="str">
        <f>IF(COUNTIF(B166,"*County*"),"Yes","No")</f>
        <v>Yes</v>
      </c>
      <c r="H166" t="str">
        <f>IF(G166="Yes","No","Yes")</f>
        <v>No</v>
      </c>
    </row>
    <row r="167" spans="1:8" outlineLevel="2" x14ac:dyDescent="0.25">
      <c r="A167" s="12">
        <v>43893</v>
      </c>
      <c r="B167" s="4" t="s">
        <v>20</v>
      </c>
      <c r="C167" t="s">
        <v>77</v>
      </c>
      <c r="E167" s="8">
        <v>10500000</v>
      </c>
      <c r="F167" t="s">
        <v>0</v>
      </c>
      <c r="G167" t="str">
        <f>IF(COUNTIF(B167,"*County*"),"Yes","No")</f>
        <v>Yes</v>
      </c>
      <c r="H167" t="str">
        <f>IF(G167="Yes","No","Yes")</f>
        <v>No</v>
      </c>
    </row>
    <row r="168" spans="1:8" outlineLevel="2" x14ac:dyDescent="0.25">
      <c r="A168" s="12">
        <v>43893</v>
      </c>
      <c r="B168" s="4" t="s">
        <v>20</v>
      </c>
      <c r="C168" t="s">
        <v>82</v>
      </c>
      <c r="E168" s="8">
        <v>115500000</v>
      </c>
      <c r="F168" t="s">
        <v>0</v>
      </c>
      <c r="G168" t="str">
        <f>IF(COUNTIF(B168,"*County*"),"Yes","No")</f>
        <v>Yes</v>
      </c>
      <c r="H168" t="str">
        <f>IF(G168="Yes","No","Yes")</f>
        <v>No</v>
      </c>
    </row>
    <row r="169" spans="1:8" outlineLevel="1" x14ac:dyDescent="0.25">
      <c r="A169" s="13" t="s">
        <v>137</v>
      </c>
      <c r="E169" s="14">
        <f>SUBTOTAL(9,E166:E168)</f>
        <v>171000000</v>
      </c>
    </row>
    <row r="170" spans="1:8" outlineLevel="2" x14ac:dyDescent="0.25">
      <c r="A170" s="12">
        <v>44138</v>
      </c>
      <c r="B170" s="4" t="s">
        <v>23</v>
      </c>
      <c r="C170" t="s">
        <v>86</v>
      </c>
      <c r="E170" s="8">
        <v>80000000</v>
      </c>
      <c r="F170" t="s">
        <v>0</v>
      </c>
      <c r="G170" t="str">
        <f t="shared" ref="G170:G182" si="18">IF(COUNTIF(B170,"*County*"),"Yes","No")</f>
        <v>No</v>
      </c>
      <c r="H170" t="str">
        <f t="shared" ref="H170:H182" si="19">IF(G170="Yes","No","Yes")</f>
        <v>Yes</v>
      </c>
    </row>
    <row r="171" spans="1:8" outlineLevel="2" x14ac:dyDescent="0.25">
      <c r="A171" s="12">
        <v>44138</v>
      </c>
      <c r="B171" s="4" t="s">
        <v>7</v>
      </c>
      <c r="C171" t="s">
        <v>86</v>
      </c>
      <c r="E171" s="8">
        <v>50000000</v>
      </c>
      <c r="F171" t="s">
        <v>0</v>
      </c>
      <c r="G171" t="str">
        <f t="shared" si="18"/>
        <v>No</v>
      </c>
      <c r="H171" t="str">
        <f t="shared" si="19"/>
        <v>Yes</v>
      </c>
    </row>
    <row r="172" spans="1:8" outlineLevel="2" x14ac:dyDescent="0.25">
      <c r="A172" s="12">
        <v>44138</v>
      </c>
      <c r="B172" s="4" t="s">
        <v>7</v>
      </c>
      <c r="C172" t="s">
        <v>116</v>
      </c>
      <c r="E172" s="8">
        <v>44500000</v>
      </c>
      <c r="F172" t="s">
        <v>0</v>
      </c>
      <c r="G172" t="str">
        <f t="shared" si="18"/>
        <v>No</v>
      </c>
      <c r="H172" t="str">
        <f t="shared" si="19"/>
        <v>Yes</v>
      </c>
    </row>
    <row r="173" spans="1:8" outlineLevel="2" x14ac:dyDescent="0.25">
      <c r="A173" s="12">
        <v>44138</v>
      </c>
      <c r="B173" s="4" t="s">
        <v>28</v>
      </c>
      <c r="C173" t="s">
        <v>57</v>
      </c>
      <c r="E173" s="8">
        <v>1200000</v>
      </c>
      <c r="F173" t="s">
        <v>48</v>
      </c>
      <c r="G173" t="str">
        <f t="shared" si="18"/>
        <v>No</v>
      </c>
      <c r="H173" t="str">
        <f t="shared" si="19"/>
        <v>Yes</v>
      </c>
    </row>
    <row r="174" spans="1:8" outlineLevel="2" x14ac:dyDescent="0.25">
      <c r="A174" s="12">
        <v>44138</v>
      </c>
      <c r="B174" s="4" t="s">
        <v>25</v>
      </c>
      <c r="C174" t="s">
        <v>87</v>
      </c>
      <c r="E174" s="8">
        <v>1800000</v>
      </c>
      <c r="F174" t="s">
        <v>0</v>
      </c>
      <c r="G174" t="str">
        <f t="shared" si="18"/>
        <v>No</v>
      </c>
      <c r="H174" t="str">
        <f t="shared" si="19"/>
        <v>Yes</v>
      </c>
    </row>
    <row r="175" spans="1:8" outlineLevel="2" x14ac:dyDescent="0.25">
      <c r="A175" s="12">
        <v>44138</v>
      </c>
      <c r="B175" s="4" t="s">
        <v>25</v>
      </c>
      <c r="C175" t="s">
        <v>83</v>
      </c>
      <c r="E175" s="8">
        <v>3300000</v>
      </c>
      <c r="F175" t="s">
        <v>0</v>
      </c>
      <c r="G175" t="str">
        <f t="shared" si="18"/>
        <v>No</v>
      </c>
      <c r="H175" t="str">
        <f t="shared" si="19"/>
        <v>Yes</v>
      </c>
    </row>
    <row r="176" spans="1:8" outlineLevel="2" x14ac:dyDescent="0.25">
      <c r="A176" s="12">
        <v>44138</v>
      </c>
      <c r="B176" s="4" t="s">
        <v>7</v>
      </c>
      <c r="C176" t="s">
        <v>78</v>
      </c>
      <c r="E176" s="8">
        <v>102732000</v>
      </c>
      <c r="F176" t="s">
        <v>0</v>
      </c>
      <c r="G176" t="str">
        <f t="shared" si="18"/>
        <v>No</v>
      </c>
      <c r="H176" t="str">
        <f t="shared" si="19"/>
        <v>Yes</v>
      </c>
    </row>
    <row r="177" spans="1:8" outlineLevel="2" x14ac:dyDescent="0.25">
      <c r="A177" s="12">
        <v>44138</v>
      </c>
      <c r="B177" s="4" t="s">
        <v>25</v>
      </c>
      <c r="C177" t="s">
        <v>84</v>
      </c>
      <c r="E177" s="8">
        <v>3600000</v>
      </c>
      <c r="F177" t="s">
        <v>0</v>
      </c>
      <c r="G177" t="str">
        <f t="shared" si="18"/>
        <v>No</v>
      </c>
      <c r="H177" t="str">
        <f t="shared" si="19"/>
        <v>Yes</v>
      </c>
    </row>
    <row r="178" spans="1:8" outlineLevel="2" x14ac:dyDescent="0.25">
      <c r="A178" s="12">
        <v>44138</v>
      </c>
      <c r="B178" s="4" t="s">
        <v>21</v>
      </c>
      <c r="C178" t="s">
        <v>82</v>
      </c>
      <c r="E178" s="8">
        <v>300000000</v>
      </c>
      <c r="F178" t="s">
        <v>0</v>
      </c>
      <c r="G178" t="str">
        <f t="shared" si="18"/>
        <v>Yes</v>
      </c>
      <c r="H178" t="str">
        <f t="shared" si="19"/>
        <v>No</v>
      </c>
    </row>
    <row r="179" spans="1:8" outlineLevel="2" x14ac:dyDescent="0.25">
      <c r="A179" s="12">
        <v>44138</v>
      </c>
      <c r="B179" s="4" t="s">
        <v>22</v>
      </c>
      <c r="C179" t="s">
        <v>82</v>
      </c>
      <c r="E179" s="8">
        <v>42000000</v>
      </c>
      <c r="F179" t="s">
        <v>0</v>
      </c>
      <c r="G179" t="str">
        <f t="shared" si="18"/>
        <v>Yes</v>
      </c>
      <c r="H179" t="str">
        <f t="shared" si="19"/>
        <v>No</v>
      </c>
    </row>
    <row r="180" spans="1:8" outlineLevel="2" x14ac:dyDescent="0.25">
      <c r="A180" s="12">
        <v>44138</v>
      </c>
      <c r="B180" s="4" t="s">
        <v>24</v>
      </c>
      <c r="C180" t="s">
        <v>57</v>
      </c>
      <c r="E180" s="8">
        <v>25000000</v>
      </c>
      <c r="F180" t="s">
        <v>0</v>
      </c>
      <c r="G180" t="str">
        <f t="shared" si="18"/>
        <v>Yes</v>
      </c>
      <c r="H180" t="str">
        <f t="shared" si="19"/>
        <v>No</v>
      </c>
    </row>
    <row r="181" spans="1:8" outlineLevel="2" x14ac:dyDescent="0.25">
      <c r="A181" s="12">
        <v>44138</v>
      </c>
      <c r="B181" s="4" t="s">
        <v>26</v>
      </c>
      <c r="C181" t="s">
        <v>82</v>
      </c>
      <c r="E181" s="8">
        <v>33000000</v>
      </c>
      <c r="F181" t="s">
        <v>0</v>
      </c>
      <c r="G181" t="str">
        <f t="shared" si="18"/>
        <v>Yes</v>
      </c>
      <c r="H181" t="str">
        <f t="shared" si="19"/>
        <v>No</v>
      </c>
    </row>
    <row r="182" spans="1:8" outlineLevel="2" x14ac:dyDescent="0.25">
      <c r="A182" s="12">
        <v>44138</v>
      </c>
      <c r="B182" s="4" t="s">
        <v>27</v>
      </c>
      <c r="C182" t="s">
        <v>57</v>
      </c>
      <c r="D182" t="s">
        <v>118</v>
      </c>
      <c r="E182" s="8">
        <v>20000000</v>
      </c>
      <c r="F182" t="s">
        <v>0</v>
      </c>
      <c r="G182" t="str">
        <f t="shared" si="18"/>
        <v>Yes</v>
      </c>
      <c r="H182" t="str">
        <f t="shared" si="19"/>
        <v>No</v>
      </c>
    </row>
    <row r="183" spans="1:8" outlineLevel="1" x14ac:dyDescent="0.25">
      <c r="A183" s="13" t="s">
        <v>138</v>
      </c>
      <c r="E183" s="14">
        <f>SUBTOTAL(9,E170:E182)</f>
        <v>707132000</v>
      </c>
    </row>
    <row r="184" spans="1:8" outlineLevel="2" x14ac:dyDescent="0.25">
      <c r="A184" s="12">
        <v>44502</v>
      </c>
      <c r="B184" s="4" t="s">
        <v>29</v>
      </c>
      <c r="C184" t="s">
        <v>57</v>
      </c>
      <c r="E184" s="8">
        <v>13555000</v>
      </c>
      <c r="F184" t="s">
        <v>48</v>
      </c>
      <c r="G184" t="str">
        <f t="shared" ref="G184:G196" si="20">IF(COUNTIF(B184,"*County*"),"Yes","No")</f>
        <v>No</v>
      </c>
      <c r="H184" t="str">
        <f t="shared" ref="H184:H196" si="21">IF(G184="Yes","No","Yes")</f>
        <v>Yes</v>
      </c>
    </row>
    <row r="185" spans="1:8" outlineLevel="2" x14ac:dyDescent="0.25">
      <c r="A185" s="12">
        <v>44502</v>
      </c>
      <c r="B185" s="4" t="s">
        <v>30</v>
      </c>
      <c r="C185" t="s">
        <v>57</v>
      </c>
      <c r="E185" s="8">
        <v>35500000</v>
      </c>
      <c r="F185" t="s">
        <v>0</v>
      </c>
      <c r="G185" t="str">
        <f t="shared" si="20"/>
        <v>No</v>
      </c>
      <c r="H185" t="str">
        <f t="shared" si="21"/>
        <v>Yes</v>
      </c>
    </row>
    <row r="186" spans="1:8" outlineLevel="2" x14ac:dyDescent="0.25">
      <c r="A186" s="12">
        <v>44502</v>
      </c>
      <c r="B186" s="4" t="s">
        <v>32</v>
      </c>
      <c r="C186" t="s">
        <v>57</v>
      </c>
      <c r="E186" s="8">
        <v>17300000</v>
      </c>
      <c r="F186" t="s">
        <v>0</v>
      </c>
      <c r="G186" t="str">
        <f t="shared" si="20"/>
        <v>No</v>
      </c>
      <c r="H186" t="str">
        <f t="shared" si="21"/>
        <v>Yes</v>
      </c>
    </row>
    <row r="187" spans="1:8" outlineLevel="2" x14ac:dyDescent="0.25">
      <c r="A187" s="12">
        <v>44502</v>
      </c>
      <c r="B187" s="4" t="s">
        <v>33</v>
      </c>
      <c r="C187" t="s">
        <v>57</v>
      </c>
      <c r="E187" s="8">
        <v>18500000</v>
      </c>
      <c r="F187" t="s">
        <v>0</v>
      </c>
      <c r="G187" t="str">
        <f t="shared" si="20"/>
        <v>No</v>
      </c>
      <c r="H187" t="str">
        <f t="shared" si="21"/>
        <v>Yes</v>
      </c>
    </row>
    <row r="188" spans="1:8" outlineLevel="2" x14ac:dyDescent="0.25">
      <c r="A188" s="12">
        <v>44502</v>
      </c>
      <c r="B188" s="4" t="s">
        <v>30</v>
      </c>
      <c r="C188" t="s">
        <v>85</v>
      </c>
      <c r="E188" s="8">
        <v>6500000</v>
      </c>
      <c r="F188" t="s">
        <v>0</v>
      </c>
      <c r="G188" t="str">
        <f t="shared" si="20"/>
        <v>No</v>
      </c>
      <c r="H188" t="str">
        <f t="shared" si="21"/>
        <v>Yes</v>
      </c>
    </row>
    <row r="189" spans="1:8" outlineLevel="2" x14ac:dyDescent="0.25">
      <c r="A189" s="12">
        <v>44502</v>
      </c>
      <c r="B189" s="4" t="s">
        <v>32</v>
      </c>
      <c r="C189" t="s">
        <v>85</v>
      </c>
      <c r="E189" s="8">
        <v>8000000</v>
      </c>
      <c r="F189" t="s">
        <v>0</v>
      </c>
      <c r="G189" t="str">
        <f t="shared" si="20"/>
        <v>No</v>
      </c>
      <c r="H189" t="str">
        <f t="shared" si="21"/>
        <v>Yes</v>
      </c>
    </row>
    <row r="190" spans="1:8" outlineLevel="2" x14ac:dyDescent="0.25">
      <c r="A190" s="12">
        <v>44502</v>
      </c>
      <c r="B190" s="4" t="s">
        <v>30</v>
      </c>
      <c r="C190" t="s">
        <v>114</v>
      </c>
      <c r="E190" s="8">
        <v>2950000</v>
      </c>
      <c r="F190" t="s">
        <v>0</v>
      </c>
      <c r="G190" t="str">
        <f t="shared" si="20"/>
        <v>No</v>
      </c>
      <c r="H190" t="str">
        <f t="shared" si="21"/>
        <v>Yes</v>
      </c>
    </row>
    <row r="191" spans="1:8" outlineLevel="2" x14ac:dyDescent="0.25">
      <c r="A191" s="12">
        <v>44502</v>
      </c>
      <c r="B191" s="4" t="s">
        <v>30</v>
      </c>
      <c r="C191" t="s">
        <v>83</v>
      </c>
      <c r="E191" s="8">
        <v>24050000</v>
      </c>
      <c r="F191" t="s">
        <v>0</v>
      </c>
      <c r="G191" t="str">
        <f t="shared" si="20"/>
        <v>No</v>
      </c>
      <c r="H191" t="str">
        <f t="shared" si="21"/>
        <v>Yes</v>
      </c>
    </row>
    <row r="192" spans="1:8" outlineLevel="2" x14ac:dyDescent="0.25">
      <c r="A192" s="12">
        <v>44502</v>
      </c>
      <c r="B192" s="4" t="s">
        <v>31</v>
      </c>
      <c r="C192" t="s">
        <v>83</v>
      </c>
      <c r="E192" s="8">
        <v>42000000</v>
      </c>
      <c r="F192" t="s">
        <v>0</v>
      </c>
      <c r="G192" t="str">
        <f t="shared" si="20"/>
        <v>No</v>
      </c>
      <c r="H192" t="str">
        <f t="shared" si="21"/>
        <v>Yes</v>
      </c>
    </row>
    <row r="193" spans="1:8" outlineLevel="2" x14ac:dyDescent="0.25">
      <c r="A193" s="12">
        <v>44502</v>
      </c>
      <c r="B193" s="4" t="s">
        <v>32</v>
      </c>
      <c r="C193" t="s">
        <v>83</v>
      </c>
      <c r="E193" s="8">
        <v>11700000</v>
      </c>
      <c r="F193" t="s">
        <v>0</v>
      </c>
      <c r="G193" t="str">
        <f t="shared" si="20"/>
        <v>No</v>
      </c>
      <c r="H193" t="str">
        <f t="shared" si="21"/>
        <v>Yes</v>
      </c>
    </row>
    <row r="194" spans="1:8" outlineLevel="2" x14ac:dyDescent="0.25">
      <c r="A194" s="12">
        <v>44502</v>
      </c>
      <c r="B194" s="4" t="s">
        <v>34</v>
      </c>
      <c r="C194" t="s">
        <v>83</v>
      </c>
      <c r="E194" s="8">
        <v>10000000</v>
      </c>
      <c r="F194" t="s">
        <v>0</v>
      </c>
      <c r="G194" t="str">
        <f t="shared" si="20"/>
        <v>No</v>
      </c>
      <c r="H194" t="str">
        <f t="shared" si="21"/>
        <v>Yes</v>
      </c>
    </row>
    <row r="195" spans="1:8" outlineLevel="2" x14ac:dyDescent="0.25">
      <c r="A195" s="12">
        <v>44502</v>
      </c>
      <c r="B195" s="4" t="s">
        <v>33</v>
      </c>
      <c r="C195" t="s">
        <v>78</v>
      </c>
      <c r="E195" s="8">
        <v>20000000</v>
      </c>
      <c r="F195" t="s">
        <v>0</v>
      </c>
      <c r="G195" t="str">
        <f t="shared" si="20"/>
        <v>No</v>
      </c>
      <c r="H195" t="str">
        <f t="shared" si="21"/>
        <v>Yes</v>
      </c>
    </row>
    <row r="196" spans="1:8" outlineLevel="2" x14ac:dyDescent="0.25">
      <c r="A196" s="12">
        <v>44502</v>
      </c>
      <c r="B196" s="4" t="s">
        <v>35</v>
      </c>
      <c r="C196" t="s">
        <v>78</v>
      </c>
      <c r="E196" s="8">
        <v>54000000</v>
      </c>
      <c r="F196" t="s">
        <v>0</v>
      </c>
      <c r="G196" t="str">
        <f t="shared" si="20"/>
        <v>No</v>
      </c>
      <c r="H196" t="str">
        <f t="shared" si="21"/>
        <v>Yes</v>
      </c>
    </row>
    <row r="197" spans="1:8" outlineLevel="1" x14ac:dyDescent="0.25">
      <c r="A197" s="13" t="s">
        <v>139</v>
      </c>
      <c r="E197" s="14">
        <f>SUBTOTAL(9,E184:E196)</f>
        <v>264055000</v>
      </c>
    </row>
    <row r="198" spans="1:8" outlineLevel="2" x14ac:dyDescent="0.25">
      <c r="A198" s="12">
        <v>44698</v>
      </c>
      <c r="B198" s="4" t="s">
        <v>21</v>
      </c>
      <c r="C198" t="s">
        <v>82</v>
      </c>
      <c r="E198" s="8">
        <v>1700000000</v>
      </c>
      <c r="F198" t="s">
        <v>0</v>
      </c>
      <c r="G198" t="str">
        <f>IF(COUNTIF(B198,"*County*"),"Yes","No")</f>
        <v>Yes</v>
      </c>
      <c r="H198" t="str">
        <f>IF(G198="Yes","No","Yes")</f>
        <v>No</v>
      </c>
    </row>
    <row r="199" spans="1:8" outlineLevel="1" x14ac:dyDescent="0.25">
      <c r="A199" s="13" t="s">
        <v>140</v>
      </c>
      <c r="E199" s="14">
        <f>SUBTOTAL(9,E198:E198)</f>
        <v>1700000000</v>
      </c>
    </row>
    <row r="200" spans="1:8" outlineLevel="2" x14ac:dyDescent="0.25">
      <c r="A200" s="12">
        <v>44768</v>
      </c>
      <c r="B200" s="4" t="s">
        <v>36</v>
      </c>
      <c r="C200" t="s">
        <v>119</v>
      </c>
      <c r="E200" s="8">
        <v>14000000</v>
      </c>
      <c r="F200" t="s">
        <v>0</v>
      </c>
      <c r="G200" t="str">
        <f t="shared" ref="G200:G205" si="22">IF(COUNTIF(B200,"*County*"),"Yes","No")</f>
        <v>No</v>
      </c>
      <c r="H200" t="str">
        <f t="shared" ref="H200:H205" si="23">IF(G200="Yes","No","Yes")</f>
        <v>Yes</v>
      </c>
    </row>
    <row r="201" spans="1:8" outlineLevel="2" x14ac:dyDescent="0.25">
      <c r="A201" s="12">
        <v>44768</v>
      </c>
      <c r="B201" s="4" t="s">
        <v>36</v>
      </c>
      <c r="C201" t="s">
        <v>86</v>
      </c>
      <c r="E201" s="8">
        <v>30000000</v>
      </c>
      <c r="F201" t="s">
        <v>0</v>
      </c>
      <c r="G201" t="str">
        <f t="shared" si="22"/>
        <v>No</v>
      </c>
      <c r="H201" t="str">
        <f t="shared" si="23"/>
        <v>Yes</v>
      </c>
    </row>
    <row r="202" spans="1:8" outlineLevel="2" x14ac:dyDescent="0.25">
      <c r="A202" s="12">
        <v>44768</v>
      </c>
      <c r="B202" s="4" t="s">
        <v>36</v>
      </c>
      <c r="C202" t="s">
        <v>57</v>
      </c>
      <c r="E202" s="8">
        <v>70000000</v>
      </c>
      <c r="F202" t="s">
        <v>0</v>
      </c>
      <c r="G202" t="str">
        <f t="shared" si="22"/>
        <v>No</v>
      </c>
      <c r="H202" t="str">
        <f t="shared" si="23"/>
        <v>Yes</v>
      </c>
    </row>
    <row r="203" spans="1:8" outlineLevel="2" x14ac:dyDescent="0.25">
      <c r="A203" s="12">
        <v>44768</v>
      </c>
      <c r="B203" s="4" t="s">
        <v>36</v>
      </c>
      <c r="C203" t="s">
        <v>85</v>
      </c>
      <c r="D203" t="s">
        <v>120</v>
      </c>
      <c r="E203" s="8">
        <v>6000000</v>
      </c>
      <c r="F203" t="s">
        <v>0</v>
      </c>
      <c r="G203" t="str">
        <f t="shared" si="22"/>
        <v>No</v>
      </c>
      <c r="H203" t="str">
        <f t="shared" si="23"/>
        <v>Yes</v>
      </c>
    </row>
    <row r="204" spans="1:8" outlineLevel="2" x14ac:dyDescent="0.25">
      <c r="A204" s="12">
        <v>44768</v>
      </c>
      <c r="B204" s="4" t="s">
        <v>36</v>
      </c>
      <c r="C204" t="s">
        <v>78</v>
      </c>
      <c r="E204" s="8">
        <v>15000000</v>
      </c>
      <c r="F204" t="s">
        <v>0</v>
      </c>
      <c r="G204" t="str">
        <f t="shared" si="22"/>
        <v>No</v>
      </c>
      <c r="H204" t="str">
        <f t="shared" si="23"/>
        <v>Yes</v>
      </c>
    </row>
    <row r="205" spans="1:8" outlineLevel="2" x14ac:dyDescent="0.25">
      <c r="A205" s="12">
        <v>44768</v>
      </c>
      <c r="B205" s="4" t="s">
        <v>36</v>
      </c>
      <c r="C205" t="s">
        <v>78</v>
      </c>
      <c r="E205" s="8">
        <v>15000000</v>
      </c>
      <c r="F205" t="s">
        <v>0</v>
      </c>
      <c r="G205" t="str">
        <f t="shared" si="22"/>
        <v>No</v>
      </c>
      <c r="H205" t="str">
        <f t="shared" si="23"/>
        <v>Yes</v>
      </c>
    </row>
    <row r="206" spans="1:8" outlineLevel="1" x14ac:dyDescent="0.25">
      <c r="A206" s="13" t="s">
        <v>141</v>
      </c>
      <c r="E206" s="14">
        <f>SUBTOTAL(9,E200:E205)</f>
        <v>150000000</v>
      </c>
    </row>
    <row r="207" spans="1:8" outlineLevel="2" x14ac:dyDescent="0.25">
      <c r="A207" s="12">
        <v>44873</v>
      </c>
      <c r="B207" s="4" t="s">
        <v>38</v>
      </c>
      <c r="C207" t="s">
        <v>92</v>
      </c>
      <c r="E207" s="8">
        <v>20000000</v>
      </c>
      <c r="F207" t="s">
        <v>0</v>
      </c>
      <c r="G207" t="str">
        <f t="shared" ref="G207:G233" si="24">IF(COUNTIF(B207,"*County*"),"Yes","No")</f>
        <v>No</v>
      </c>
      <c r="H207" t="str">
        <f t="shared" ref="H207:H233" si="25">IF(G207="Yes","No","Yes")</f>
        <v>Yes</v>
      </c>
    </row>
    <row r="208" spans="1:8" outlineLevel="2" x14ac:dyDescent="0.25">
      <c r="A208" s="12">
        <v>44873</v>
      </c>
      <c r="B208" s="4" t="s">
        <v>37</v>
      </c>
      <c r="C208" t="s">
        <v>79</v>
      </c>
      <c r="E208" s="8">
        <v>14350000</v>
      </c>
      <c r="F208" t="s">
        <v>0</v>
      </c>
      <c r="G208" t="str">
        <f t="shared" si="24"/>
        <v>No</v>
      </c>
      <c r="H208" t="str">
        <f t="shared" si="25"/>
        <v>Yes</v>
      </c>
    </row>
    <row r="209" spans="1:8" outlineLevel="2" x14ac:dyDescent="0.25">
      <c r="A209" s="12">
        <v>44873</v>
      </c>
      <c r="B209" s="4" t="s">
        <v>42</v>
      </c>
      <c r="C209" t="s">
        <v>86</v>
      </c>
      <c r="E209" s="8">
        <v>12000000</v>
      </c>
      <c r="F209" t="s">
        <v>0</v>
      </c>
      <c r="G209" t="str">
        <f t="shared" si="24"/>
        <v>No</v>
      </c>
      <c r="H209" t="str">
        <f t="shared" si="25"/>
        <v>Yes</v>
      </c>
    </row>
    <row r="210" spans="1:8" outlineLevel="2" x14ac:dyDescent="0.25">
      <c r="A210" s="12">
        <v>44873</v>
      </c>
      <c r="B210" s="4" t="s">
        <v>7</v>
      </c>
      <c r="C210" t="s">
        <v>86</v>
      </c>
      <c r="E210" s="8">
        <v>50000000</v>
      </c>
      <c r="F210" t="s">
        <v>0</v>
      </c>
      <c r="G210" t="str">
        <f t="shared" si="24"/>
        <v>No</v>
      </c>
      <c r="H210" t="str">
        <f t="shared" si="25"/>
        <v>Yes</v>
      </c>
    </row>
    <row r="211" spans="1:8" outlineLevel="2" x14ac:dyDescent="0.25">
      <c r="A211" s="12">
        <v>44873</v>
      </c>
      <c r="B211" s="4" t="s">
        <v>7</v>
      </c>
      <c r="C211" t="s">
        <v>116</v>
      </c>
      <c r="E211" s="8">
        <v>29800000</v>
      </c>
      <c r="F211" t="s">
        <v>0</v>
      </c>
      <c r="G211" t="str">
        <f t="shared" si="24"/>
        <v>No</v>
      </c>
      <c r="H211" t="str">
        <f t="shared" si="25"/>
        <v>Yes</v>
      </c>
    </row>
    <row r="212" spans="1:8" outlineLevel="2" x14ac:dyDescent="0.25">
      <c r="A212" s="12">
        <v>44873</v>
      </c>
      <c r="B212" s="4" t="s">
        <v>37</v>
      </c>
      <c r="C212" t="s">
        <v>91</v>
      </c>
      <c r="E212" s="8">
        <v>12500000</v>
      </c>
      <c r="F212" t="s">
        <v>0</v>
      </c>
      <c r="G212" t="str">
        <f t="shared" si="24"/>
        <v>No</v>
      </c>
      <c r="H212" t="str">
        <f t="shared" si="25"/>
        <v>Yes</v>
      </c>
    </row>
    <row r="213" spans="1:8" outlineLevel="2" x14ac:dyDescent="0.25">
      <c r="A213" s="12">
        <v>44873</v>
      </c>
      <c r="B213" s="4" t="s">
        <v>37</v>
      </c>
      <c r="C213" t="s">
        <v>57</v>
      </c>
      <c r="E213" s="8">
        <v>22430000</v>
      </c>
      <c r="F213" t="s">
        <v>0</v>
      </c>
      <c r="G213" t="str">
        <f t="shared" si="24"/>
        <v>No</v>
      </c>
      <c r="H213" t="str">
        <f t="shared" si="25"/>
        <v>Yes</v>
      </c>
    </row>
    <row r="214" spans="1:8" outlineLevel="2" x14ac:dyDescent="0.25">
      <c r="A214" s="12">
        <v>44873</v>
      </c>
      <c r="B214" s="4" t="s">
        <v>41</v>
      </c>
      <c r="C214" t="s">
        <v>57</v>
      </c>
      <c r="E214" s="8">
        <v>60000000</v>
      </c>
      <c r="F214" t="s">
        <v>0</v>
      </c>
      <c r="G214" t="str">
        <f t="shared" si="24"/>
        <v>No</v>
      </c>
      <c r="H214" t="str">
        <f t="shared" si="25"/>
        <v>Yes</v>
      </c>
    </row>
    <row r="215" spans="1:8" outlineLevel="2" x14ac:dyDescent="0.25">
      <c r="A215" s="12">
        <v>44873</v>
      </c>
      <c r="B215" s="4" t="s">
        <v>45</v>
      </c>
      <c r="C215" t="s">
        <v>57</v>
      </c>
      <c r="E215" s="8">
        <v>14000000</v>
      </c>
      <c r="F215" t="s">
        <v>0</v>
      </c>
      <c r="G215" t="str">
        <f t="shared" si="24"/>
        <v>No</v>
      </c>
      <c r="H215" t="str">
        <f t="shared" si="25"/>
        <v>Yes</v>
      </c>
    </row>
    <row r="216" spans="1:8" outlineLevel="2" x14ac:dyDescent="0.25">
      <c r="A216" s="12">
        <v>44873</v>
      </c>
      <c r="B216" s="4" t="s">
        <v>23</v>
      </c>
      <c r="C216" t="s">
        <v>57</v>
      </c>
      <c r="E216" s="8">
        <v>275000000</v>
      </c>
      <c r="F216" t="s">
        <v>0</v>
      </c>
      <c r="G216" t="str">
        <f t="shared" si="24"/>
        <v>No</v>
      </c>
      <c r="H216" t="str">
        <f t="shared" si="25"/>
        <v>Yes</v>
      </c>
    </row>
    <row r="217" spans="1:8" outlineLevel="2" x14ac:dyDescent="0.25">
      <c r="A217" s="12">
        <v>44873</v>
      </c>
      <c r="B217" s="4" t="s">
        <v>42</v>
      </c>
      <c r="C217" t="s">
        <v>85</v>
      </c>
      <c r="E217" s="8">
        <v>60000000</v>
      </c>
      <c r="F217" t="s">
        <v>0</v>
      </c>
      <c r="G217" t="str">
        <f t="shared" si="24"/>
        <v>No</v>
      </c>
      <c r="H217" t="str">
        <f t="shared" si="25"/>
        <v>Yes</v>
      </c>
    </row>
    <row r="218" spans="1:8" outlineLevel="2" x14ac:dyDescent="0.25">
      <c r="A218" s="12">
        <v>44873</v>
      </c>
      <c r="B218" s="4" t="s">
        <v>42</v>
      </c>
      <c r="C218" t="s">
        <v>83</v>
      </c>
      <c r="E218" s="8">
        <v>25000000</v>
      </c>
      <c r="F218" t="s">
        <v>0</v>
      </c>
      <c r="G218" t="str">
        <f t="shared" si="24"/>
        <v>No</v>
      </c>
      <c r="H218" t="str">
        <f t="shared" si="25"/>
        <v>Yes</v>
      </c>
    </row>
    <row r="219" spans="1:8" outlineLevel="2" x14ac:dyDescent="0.25">
      <c r="A219" s="12">
        <v>44873</v>
      </c>
      <c r="B219" s="4" t="s">
        <v>37</v>
      </c>
      <c r="C219" t="s">
        <v>78</v>
      </c>
      <c r="E219" s="8">
        <v>25720000</v>
      </c>
      <c r="F219" t="s">
        <v>0</v>
      </c>
      <c r="G219" t="str">
        <f t="shared" si="24"/>
        <v>No</v>
      </c>
      <c r="H219" t="str">
        <f t="shared" si="25"/>
        <v>Yes</v>
      </c>
    </row>
    <row r="220" spans="1:8" outlineLevel="2" x14ac:dyDescent="0.25">
      <c r="A220" s="12">
        <v>44873</v>
      </c>
      <c r="B220" s="4" t="s">
        <v>44</v>
      </c>
      <c r="C220" t="s">
        <v>78</v>
      </c>
      <c r="E220" s="8">
        <v>75000000</v>
      </c>
      <c r="F220" t="s">
        <v>0</v>
      </c>
      <c r="G220" t="str">
        <f t="shared" si="24"/>
        <v>No</v>
      </c>
      <c r="H220" t="str">
        <f t="shared" si="25"/>
        <v>Yes</v>
      </c>
    </row>
    <row r="221" spans="1:8" outlineLevel="2" x14ac:dyDescent="0.25">
      <c r="A221" s="12">
        <v>44873</v>
      </c>
      <c r="B221" s="4" t="s">
        <v>7</v>
      </c>
      <c r="C221" t="s">
        <v>78</v>
      </c>
      <c r="E221" s="8">
        <v>146200000</v>
      </c>
      <c r="F221" t="s">
        <v>0</v>
      </c>
      <c r="G221" t="str">
        <f t="shared" si="24"/>
        <v>No</v>
      </c>
      <c r="H221" t="str">
        <f t="shared" si="25"/>
        <v>Yes</v>
      </c>
    </row>
    <row r="222" spans="1:8" outlineLevel="2" x14ac:dyDescent="0.25">
      <c r="A222" s="12">
        <v>44873</v>
      </c>
      <c r="B222" s="4" t="s">
        <v>45</v>
      </c>
      <c r="C222" t="s">
        <v>78</v>
      </c>
      <c r="E222" s="8">
        <v>21000000</v>
      </c>
      <c r="F222" t="s">
        <v>0</v>
      </c>
      <c r="G222" t="str">
        <f t="shared" si="24"/>
        <v>No</v>
      </c>
      <c r="H222" t="str">
        <f t="shared" si="25"/>
        <v>Yes</v>
      </c>
    </row>
    <row r="223" spans="1:8" outlineLevel="2" x14ac:dyDescent="0.25">
      <c r="A223" s="12">
        <v>44873</v>
      </c>
      <c r="B223" s="4" t="s">
        <v>39</v>
      </c>
      <c r="C223" t="s">
        <v>40</v>
      </c>
      <c r="E223" s="8">
        <v>30000000</v>
      </c>
      <c r="F223" t="s">
        <v>0</v>
      </c>
      <c r="G223" t="str">
        <f t="shared" si="24"/>
        <v>Yes</v>
      </c>
      <c r="H223" t="str">
        <f t="shared" si="25"/>
        <v>No</v>
      </c>
    </row>
    <row r="224" spans="1:8" outlineLevel="2" x14ac:dyDescent="0.25">
      <c r="A224" s="12">
        <v>44873</v>
      </c>
      <c r="B224" s="4" t="s">
        <v>39</v>
      </c>
      <c r="C224" t="s">
        <v>86</v>
      </c>
      <c r="E224" s="8">
        <v>40000000</v>
      </c>
      <c r="F224" t="s">
        <v>0</v>
      </c>
      <c r="G224" t="str">
        <f t="shared" si="24"/>
        <v>Yes</v>
      </c>
      <c r="H224" t="str">
        <f t="shared" si="25"/>
        <v>No</v>
      </c>
    </row>
    <row r="225" spans="1:8" outlineLevel="2" x14ac:dyDescent="0.25">
      <c r="A225" s="12">
        <v>44873</v>
      </c>
      <c r="B225" s="4" t="s">
        <v>43</v>
      </c>
      <c r="C225" t="s">
        <v>82</v>
      </c>
      <c r="E225" s="8">
        <v>423505000</v>
      </c>
      <c r="F225" t="s">
        <v>0</v>
      </c>
      <c r="G225" t="str">
        <f t="shared" si="24"/>
        <v>Yes</v>
      </c>
      <c r="H225" t="str">
        <f t="shared" si="25"/>
        <v>No</v>
      </c>
    </row>
    <row r="226" spans="1:8" outlineLevel="2" x14ac:dyDescent="0.25">
      <c r="A226" s="12">
        <v>44873</v>
      </c>
      <c r="B226" s="4" t="s">
        <v>43</v>
      </c>
      <c r="C226" t="s">
        <v>77</v>
      </c>
      <c r="E226" s="8">
        <v>112740000</v>
      </c>
      <c r="F226" t="s">
        <v>0</v>
      </c>
      <c r="G226" t="str">
        <f t="shared" si="24"/>
        <v>Yes</v>
      </c>
      <c r="H226" t="str">
        <f t="shared" si="25"/>
        <v>No</v>
      </c>
    </row>
    <row r="227" spans="1:8" outlineLevel="2" x14ac:dyDescent="0.25">
      <c r="A227" s="12">
        <v>44873</v>
      </c>
      <c r="B227" s="4" t="s">
        <v>43</v>
      </c>
      <c r="C227" t="s">
        <v>88</v>
      </c>
      <c r="E227" s="8">
        <v>13995000</v>
      </c>
      <c r="F227" t="s">
        <v>0</v>
      </c>
      <c r="G227" t="str">
        <f t="shared" si="24"/>
        <v>Yes</v>
      </c>
      <c r="H227" t="str">
        <f t="shared" si="25"/>
        <v>No</v>
      </c>
    </row>
    <row r="228" spans="1:8" outlineLevel="2" x14ac:dyDescent="0.25">
      <c r="A228" s="12">
        <v>44873</v>
      </c>
      <c r="B228" s="4" t="s">
        <v>6</v>
      </c>
      <c r="C228" t="s">
        <v>82</v>
      </c>
      <c r="E228" s="8">
        <v>177000000</v>
      </c>
      <c r="F228" t="s">
        <v>0</v>
      </c>
      <c r="G228" t="str">
        <f t="shared" si="24"/>
        <v>Yes</v>
      </c>
      <c r="H228" t="str">
        <f t="shared" si="25"/>
        <v>No</v>
      </c>
    </row>
    <row r="229" spans="1:8" outlineLevel="2" x14ac:dyDescent="0.25">
      <c r="A229" s="12">
        <v>44873</v>
      </c>
      <c r="B229" s="4" t="s">
        <v>46</v>
      </c>
      <c r="C229" t="s">
        <v>82</v>
      </c>
      <c r="E229" s="8">
        <v>178000000</v>
      </c>
      <c r="F229" t="s">
        <v>0</v>
      </c>
      <c r="G229" t="str">
        <f t="shared" si="24"/>
        <v>Yes</v>
      </c>
      <c r="H229" t="str">
        <f t="shared" si="25"/>
        <v>No</v>
      </c>
    </row>
    <row r="230" spans="1:8" outlineLevel="2" x14ac:dyDescent="0.25">
      <c r="A230" s="12">
        <v>44873</v>
      </c>
      <c r="B230" s="4" t="s">
        <v>10</v>
      </c>
      <c r="C230" t="s">
        <v>82</v>
      </c>
      <c r="E230" s="8">
        <v>134405000</v>
      </c>
      <c r="F230" t="s">
        <v>0</v>
      </c>
      <c r="G230" t="str">
        <f t="shared" si="24"/>
        <v>Yes</v>
      </c>
      <c r="H230" t="str">
        <f t="shared" si="25"/>
        <v>No</v>
      </c>
    </row>
    <row r="231" spans="1:8" outlineLevel="2" x14ac:dyDescent="0.25">
      <c r="A231" s="12">
        <v>44873</v>
      </c>
      <c r="B231" s="4" t="s">
        <v>10</v>
      </c>
      <c r="C231" t="s">
        <v>77</v>
      </c>
      <c r="E231" s="8">
        <v>32725000</v>
      </c>
      <c r="F231" t="s">
        <v>0</v>
      </c>
      <c r="G231" t="str">
        <f t="shared" si="24"/>
        <v>Yes</v>
      </c>
      <c r="H231" t="str">
        <f t="shared" si="25"/>
        <v>No</v>
      </c>
    </row>
    <row r="232" spans="1:8" outlineLevel="2" x14ac:dyDescent="0.25">
      <c r="A232" s="12">
        <v>44873</v>
      </c>
      <c r="B232" s="4" t="s">
        <v>11</v>
      </c>
      <c r="C232" t="s">
        <v>82</v>
      </c>
      <c r="E232" s="8">
        <v>530700000</v>
      </c>
      <c r="F232" t="s">
        <v>0</v>
      </c>
      <c r="G232" t="str">
        <f t="shared" si="24"/>
        <v>Yes</v>
      </c>
      <c r="H232" t="str">
        <f t="shared" si="25"/>
        <v>No</v>
      </c>
    </row>
    <row r="233" spans="1:8" outlineLevel="2" x14ac:dyDescent="0.25">
      <c r="A233" s="12">
        <v>44873</v>
      </c>
      <c r="B233" s="3" t="s">
        <v>47</v>
      </c>
      <c r="C233" s="1" t="s">
        <v>77</v>
      </c>
      <c r="D233" s="1"/>
      <c r="E233" s="8">
        <v>353200000</v>
      </c>
      <c r="F233" s="1" t="s">
        <v>0</v>
      </c>
      <c r="G233" t="str">
        <f t="shared" si="24"/>
        <v>Yes</v>
      </c>
      <c r="H233" t="str">
        <f t="shared" si="25"/>
        <v>No</v>
      </c>
    </row>
    <row r="234" spans="1:8" outlineLevel="1" x14ac:dyDescent="0.25">
      <c r="A234" s="13" t="s">
        <v>142</v>
      </c>
      <c r="B234" s="3"/>
      <c r="C234" s="1"/>
      <c r="D234" s="1"/>
      <c r="E234" s="14">
        <f>SUBTOTAL(9,E207:E233)</f>
        <v>2889270000</v>
      </c>
      <c r="F234" s="1"/>
    </row>
    <row r="235" spans="1:8" x14ac:dyDescent="0.25">
      <c r="A235" s="13" t="s">
        <v>93</v>
      </c>
      <c r="B235" s="3"/>
      <c r="C235" s="1"/>
      <c r="D235" s="1"/>
      <c r="E235" s="14">
        <f>SUBTOTAL(9,E2:E233)</f>
        <v>14592092000</v>
      </c>
      <c r="F235" s="1"/>
    </row>
    <row r="237" spans="1:8" x14ac:dyDescent="0.25">
      <c r="C237" s="5" t="s">
        <v>75</v>
      </c>
      <c r="D237" s="5" t="s">
        <v>76</v>
      </c>
      <c r="E237" s="10" t="s">
        <v>173</v>
      </c>
    </row>
    <row r="238" spans="1:8" x14ac:dyDescent="0.25">
      <c r="B238" s="6" t="s">
        <v>180</v>
      </c>
      <c r="C238">
        <f>COUNTIF(G1:G233, "Yes")</f>
        <v>70</v>
      </c>
      <c r="D238">
        <f>COUNTIF(H1:H233,"Yes")</f>
        <v>143</v>
      </c>
      <c r="E238">
        <f>SUM(C238:D238)</f>
        <v>213</v>
      </c>
    </row>
    <row r="239" spans="1:8" x14ac:dyDescent="0.25">
      <c r="B239" s="6" t="s">
        <v>179</v>
      </c>
      <c r="C239">
        <v>68</v>
      </c>
      <c r="D239">
        <v>134</v>
      </c>
      <c r="E239">
        <f>SUM(C239:D239)</f>
        <v>202</v>
      </c>
    </row>
    <row r="240" spans="1:8" x14ac:dyDescent="0.25">
      <c r="B240" s="6" t="s">
        <v>178</v>
      </c>
      <c r="C240" s="17">
        <f>C239/C238</f>
        <v>0.97142857142857142</v>
      </c>
      <c r="D240" s="17">
        <f>D239/D238</f>
        <v>0.93706293706293708</v>
      </c>
      <c r="E240" s="17">
        <f>E239/E238</f>
        <v>0.94835680751173712</v>
      </c>
    </row>
    <row r="241" spans="2:9" x14ac:dyDescent="0.25">
      <c r="B241" s="6" t="s">
        <v>177</v>
      </c>
      <c r="C241" s="11">
        <v>10290580000</v>
      </c>
      <c r="D241" s="11">
        <f>SUM('All Municipal Referenda'!D145,'All Municipal Referenda'!D146)</f>
        <v>4301512000</v>
      </c>
      <c r="E241" s="11">
        <f>SUM(C241:D241)</f>
        <v>14592092000</v>
      </c>
    </row>
    <row r="242" spans="2:9" x14ac:dyDescent="0.25">
      <c r="B242" s="6" t="s">
        <v>176</v>
      </c>
      <c r="C242" s="11">
        <f>SUM(C241-SUM('All Failed Referenda'!D4,'All Failed Referenda'!D10))</f>
        <v>10205835000</v>
      </c>
      <c r="D242" s="11">
        <f>SUM(D241-(SUM('All Failed Referenda'!D2,'All Failed Referenda'!D3,'All Failed Referenda'!D5,'All Failed Referenda'!D6,'All Failed Referenda'!D7,'All Failed Referenda'!D8,'All Failed Referenda'!D9,'All Failed Referenda'!D11,'All Failed Referenda'!D12)))</f>
        <v>4170857000</v>
      </c>
      <c r="E242" s="11">
        <f>SUM(C242:D242)</f>
        <v>14376692000</v>
      </c>
      <c r="I242" s="11"/>
    </row>
    <row r="243" spans="2:9" x14ac:dyDescent="0.25">
      <c r="B243" s="6" t="s">
        <v>185</v>
      </c>
      <c r="C243" s="17">
        <f>C242/C241</f>
        <v>0.99176479848560528</v>
      </c>
      <c r="D243" s="17">
        <f>D242/D241</f>
        <v>0.96962579669660343</v>
      </c>
      <c r="E243" s="17">
        <f>E242/E241</f>
        <v>0.9852385799102692</v>
      </c>
    </row>
  </sheetData>
  <autoFilter ref="A1:H233" xr:uid="{27E31158-AD97-40E5-8990-0A0C9489E443}"/>
  <sortState xmlns:xlrd2="http://schemas.microsoft.com/office/spreadsheetml/2017/richdata2" ref="A2:H161">
    <sortCondition ref="A2:A161"/>
  </sortState>
  <dataConsolidate/>
  <conditionalFormatting sqref="F1:F227 F237:F241">
    <cfRule type="cellIs" dxfId="4" priority="1" operator="equal">
      <formula>"N"</formula>
    </cfRule>
  </conditionalFormatting>
  <pageMargins left="0.7" right="0.7" top="0.75" bottom="0.75" header="0.3" footer="0.3"/>
  <pageSetup orientation="portrait" r:id="rId1"/>
  <rowBreaks count="20" manualBreakCount="20">
    <brk id="15" max="16383" man="1"/>
    <brk id="20" max="16383" man="1"/>
    <brk id="23" max="16383" man="1"/>
    <brk id="35" max="16383" man="1"/>
    <brk id="42" max="16383" man="1"/>
    <brk id="74" max="16383" man="1"/>
    <brk id="86" max="16383" man="1"/>
    <brk id="114" max="16383" man="1"/>
    <brk id="116" max="16383" man="1"/>
    <brk id="124" max="16383" man="1"/>
    <brk id="129" max="16383" man="1"/>
    <brk id="155" max="16383" man="1"/>
    <brk id="158" max="16383" man="1"/>
    <brk id="165" max="16383" man="1"/>
    <brk id="169" max="16383" man="1"/>
    <brk id="183" max="16383" man="1"/>
    <brk id="197" max="16383" man="1"/>
    <brk id="199" max="16383" man="1"/>
    <brk id="206" max="16383" man="1"/>
    <brk id="23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86443-5E17-435C-B9C8-77A6EE00F372}">
  <dimension ref="A1:E13"/>
  <sheetViews>
    <sheetView workbookViewId="0">
      <selection activeCell="B34" sqref="B34"/>
    </sheetView>
  </sheetViews>
  <sheetFormatPr defaultRowHeight="15" x14ac:dyDescent="0.25"/>
  <cols>
    <col min="1" max="1" width="15.140625" customWidth="1"/>
    <col min="2" max="2" width="23.42578125" customWidth="1"/>
    <col min="3" max="3" width="25.7109375" customWidth="1"/>
    <col min="4" max="4" width="20.7109375" customWidth="1"/>
  </cols>
  <sheetData>
    <row r="1" spans="1:5" x14ac:dyDescent="0.25">
      <c r="A1" s="2" t="s">
        <v>121</v>
      </c>
      <c r="B1" s="3" t="s">
        <v>122</v>
      </c>
      <c r="C1" s="1" t="s">
        <v>100</v>
      </c>
      <c r="D1" s="1" t="s">
        <v>97</v>
      </c>
      <c r="E1" s="1" t="s">
        <v>104</v>
      </c>
    </row>
    <row r="2" spans="1:5" x14ac:dyDescent="0.25">
      <c r="A2" s="12">
        <v>41219</v>
      </c>
      <c r="B2" s="4" t="s">
        <v>60</v>
      </c>
      <c r="C2" t="s">
        <v>103</v>
      </c>
      <c r="D2" s="8">
        <v>42000000</v>
      </c>
      <c r="E2" t="s">
        <v>48</v>
      </c>
    </row>
    <row r="3" spans="1:5" x14ac:dyDescent="0.25">
      <c r="A3" s="12">
        <v>41583</v>
      </c>
      <c r="B3" s="4" t="s">
        <v>94</v>
      </c>
      <c r="C3" t="s">
        <v>57</v>
      </c>
      <c r="D3" s="8">
        <v>6000000</v>
      </c>
      <c r="E3" t="s">
        <v>48</v>
      </c>
    </row>
    <row r="4" spans="1:5" x14ac:dyDescent="0.25">
      <c r="A4" s="12">
        <v>41583</v>
      </c>
      <c r="B4" s="4" t="s">
        <v>99</v>
      </c>
      <c r="C4" t="s">
        <v>82</v>
      </c>
      <c r="D4" s="8">
        <v>75000000</v>
      </c>
      <c r="E4" t="s">
        <v>48</v>
      </c>
    </row>
    <row r="5" spans="1:5" x14ac:dyDescent="0.25">
      <c r="A5" s="12">
        <v>41765</v>
      </c>
      <c r="B5" s="4" t="s">
        <v>62</v>
      </c>
      <c r="C5" t="s">
        <v>57</v>
      </c>
      <c r="D5" s="8">
        <v>18900000</v>
      </c>
      <c r="E5" t="s">
        <v>48</v>
      </c>
    </row>
    <row r="6" spans="1:5" x14ac:dyDescent="0.25">
      <c r="A6" s="12">
        <v>42311</v>
      </c>
      <c r="B6" s="4" t="s">
        <v>35</v>
      </c>
      <c r="C6" t="s">
        <v>112</v>
      </c>
      <c r="D6" s="8">
        <v>10000000</v>
      </c>
      <c r="E6" t="s">
        <v>48</v>
      </c>
    </row>
    <row r="7" spans="1:5" x14ac:dyDescent="0.25">
      <c r="A7" s="12">
        <v>43046</v>
      </c>
      <c r="B7" s="4" t="s">
        <v>53</v>
      </c>
      <c r="C7" t="s">
        <v>57</v>
      </c>
      <c r="D7" s="8">
        <v>21000000</v>
      </c>
      <c r="E7" t="s">
        <v>48</v>
      </c>
    </row>
    <row r="8" spans="1:5" x14ac:dyDescent="0.25">
      <c r="A8" s="12">
        <v>43410</v>
      </c>
      <c r="B8" s="4" t="s">
        <v>8</v>
      </c>
      <c r="C8" t="s">
        <v>90</v>
      </c>
      <c r="D8" s="8">
        <v>3000000</v>
      </c>
      <c r="E8" t="s">
        <v>48</v>
      </c>
    </row>
    <row r="9" spans="1:5" x14ac:dyDescent="0.25">
      <c r="A9" s="12">
        <v>43410</v>
      </c>
      <c r="B9" s="4" t="s">
        <v>8</v>
      </c>
      <c r="C9" t="s">
        <v>57</v>
      </c>
      <c r="D9" s="8">
        <v>15000000</v>
      </c>
      <c r="E9" t="s">
        <v>48</v>
      </c>
    </row>
    <row r="10" spans="1:5" x14ac:dyDescent="0.25">
      <c r="A10" s="12">
        <v>43410</v>
      </c>
      <c r="B10" s="4" t="s">
        <v>10</v>
      </c>
      <c r="C10" t="s">
        <v>90</v>
      </c>
      <c r="D10" s="8">
        <v>9745000</v>
      </c>
      <c r="E10" t="s">
        <v>48</v>
      </c>
    </row>
    <row r="11" spans="1:5" x14ac:dyDescent="0.25">
      <c r="A11" s="12">
        <v>44138</v>
      </c>
      <c r="B11" s="4" t="s">
        <v>28</v>
      </c>
      <c r="C11" t="s">
        <v>57</v>
      </c>
      <c r="D11" s="8">
        <v>1200000</v>
      </c>
      <c r="E11" t="s">
        <v>48</v>
      </c>
    </row>
    <row r="12" spans="1:5" ht="17.25" x14ac:dyDescent="0.4">
      <c r="A12" s="12">
        <v>44502</v>
      </c>
      <c r="B12" s="4" t="s">
        <v>29</v>
      </c>
      <c r="C12" t="s">
        <v>57</v>
      </c>
      <c r="D12" s="9">
        <v>13555000</v>
      </c>
      <c r="E12" t="s">
        <v>48</v>
      </c>
    </row>
    <row r="13" spans="1:5" x14ac:dyDescent="0.25">
      <c r="D13" s="11">
        <f>SUM(D2:D12)</f>
        <v>215400000</v>
      </c>
    </row>
  </sheetData>
  <conditionalFormatting sqref="E1:E12">
    <cfRule type="cellIs" dxfId="3" priority="1" operator="equal">
      <formula>"N"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FDC7D-E350-4538-BF2B-FE297B20584A}">
  <dimension ref="A1:E75"/>
  <sheetViews>
    <sheetView topLeftCell="A39" workbookViewId="0">
      <selection activeCell="D72" sqref="D72"/>
    </sheetView>
  </sheetViews>
  <sheetFormatPr defaultRowHeight="15" x14ac:dyDescent="0.25"/>
  <cols>
    <col min="1" max="1" width="11.85546875" customWidth="1"/>
    <col min="2" max="2" width="51.140625" customWidth="1"/>
    <col min="3" max="3" width="24.5703125" customWidth="1"/>
    <col min="4" max="4" width="26.42578125" customWidth="1"/>
    <col min="5" max="5" width="15.28515625" customWidth="1"/>
  </cols>
  <sheetData>
    <row r="1" spans="1:5" ht="17.25" x14ac:dyDescent="0.4">
      <c r="A1" s="2" t="s">
        <v>121</v>
      </c>
      <c r="B1" s="3" t="s">
        <v>122</v>
      </c>
      <c r="C1" s="1" t="s">
        <v>100</v>
      </c>
      <c r="D1" s="9" t="s">
        <v>97</v>
      </c>
      <c r="E1" s="1" t="s">
        <v>104</v>
      </c>
    </row>
    <row r="2" spans="1:5" x14ac:dyDescent="0.25">
      <c r="A2" s="12">
        <v>41219</v>
      </c>
      <c r="B2" s="4" t="s">
        <v>1</v>
      </c>
      <c r="C2" t="s">
        <v>77</v>
      </c>
      <c r="D2" s="8">
        <v>15000000</v>
      </c>
      <c r="E2" t="s">
        <v>0</v>
      </c>
    </row>
    <row r="3" spans="1:5" x14ac:dyDescent="0.25">
      <c r="A3" s="12">
        <v>43410</v>
      </c>
      <c r="B3" s="4" t="s">
        <v>1</v>
      </c>
      <c r="C3" t="s">
        <v>82</v>
      </c>
      <c r="D3" s="8">
        <v>150000000</v>
      </c>
      <c r="E3" t="s">
        <v>0</v>
      </c>
    </row>
    <row r="4" spans="1:5" x14ac:dyDescent="0.25">
      <c r="A4" s="12">
        <v>43410</v>
      </c>
      <c r="B4" s="4" t="s">
        <v>2</v>
      </c>
      <c r="C4" t="s">
        <v>77</v>
      </c>
      <c r="D4" s="8">
        <v>39600000</v>
      </c>
      <c r="E4" t="s">
        <v>0</v>
      </c>
    </row>
    <row r="5" spans="1:5" x14ac:dyDescent="0.25">
      <c r="A5" s="12">
        <v>42682</v>
      </c>
      <c r="B5" s="4" t="s">
        <v>58</v>
      </c>
      <c r="C5" t="s">
        <v>82</v>
      </c>
      <c r="D5" s="8">
        <v>152000000</v>
      </c>
      <c r="E5" t="s">
        <v>0</v>
      </c>
    </row>
    <row r="6" spans="1:5" x14ac:dyDescent="0.25">
      <c r="A6" s="12">
        <v>44873</v>
      </c>
      <c r="B6" s="4" t="s">
        <v>39</v>
      </c>
      <c r="C6" t="s">
        <v>40</v>
      </c>
      <c r="D6" s="8">
        <v>30000000</v>
      </c>
      <c r="E6" t="s">
        <v>0</v>
      </c>
    </row>
    <row r="7" spans="1:5" x14ac:dyDescent="0.25">
      <c r="A7" s="12">
        <v>44873</v>
      </c>
      <c r="B7" s="4" t="s">
        <v>39</v>
      </c>
      <c r="C7" t="s">
        <v>86</v>
      </c>
      <c r="D7" s="8">
        <v>40000000</v>
      </c>
      <c r="E7" t="s">
        <v>0</v>
      </c>
    </row>
    <row r="8" spans="1:5" x14ac:dyDescent="0.25">
      <c r="A8" s="12">
        <v>41947</v>
      </c>
      <c r="B8" s="4" t="s">
        <v>65</v>
      </c>
      <c r="C8" t="s">
        <v>77</v>
      </c>
      <c r="D8" s="8">
        <v>9000000</v>
      </c>
      <c r="E8" t="s">
        <v>0</v>
      </c>
    </row>
    <row r="9" spans="1:5" x14ac:dyDescent="0.25">
      <c r="A9" s="12">
        <v>41947</v>
      </c>
      <c r="B9" s="4" t="s">
        <v>65</v>
      </c>
      <c r="C9" t="s">
        <v>82</v>
      </c>
      <c r="D9" s="8">
        <v>11000000</v>
      </c>
      <c r="E9" t="s">
        <v>0</v>
      </c>
    </row>
    <row r="10" spans="1:5" x14ac:dyDescent="0.25">
      <c r="A10" s="12">
        <v>44138</v>
      </c>
      <c r="B10" s="4" t="s">
        <v>26</v>
      </c>
      <c r="C10" t="s">
        <v>82</v>
      </c>
      <c r="D10" s="8">
        <v>33000000</v>
      </c>
      <c r="E10" t="s">
        <v>0</v>
      </c>
    </row>
    <row r="11" spans="1:5" x14ac:dyDescent="0.25">
      <c r="A11" s="12">
        <v>44138</v>
      </c>
      <c r="B11" s="4" t="s">
        <v>22</v>
      </c>
      <c r="C11" t="s">
        <v>82</v>
      </c>
      <c r="D11" s="8">
        <v>42000000</v>
      </c>
      <c r="E11" t="s">
        <v>0</v>
      </c>
    </row>
    <row r="12" spans="1:5" x14ac:dyDescent="0.25">
      <c r="A12" s="12">
        <v>43410</v>
      </c>
      <c r="B12" s="4" t="s">
        <v>3</v>
      </c>
      <c r="C12" t="s">
        <v>82</v>
      </c>
      <c r="D12" s="8">
        <v>36500000</v>
      </c>
      <c r="E12" t="s">
        <v>0</v>
      </c>
    </row>
    <row r="13" spans="1:5" x14ac:dyDescent="0.25">
      <c r="A13" s="12">
        <v>41765</v>
      </c>
      <c r="B13" s="4" t="s">
        <v>69</v>
      </c>
      <c r="C13" t="s">
        <v>82</v>
      </c>
      <c r="D13" s="8">
        <v>54500000</v>
      </c>
      <c r="E13" t="s">
        <v>0</v>
      </c>
    </row>
    <row r="14" spans="1:5" x14ac:dyDescent="0.25">
      <c r="A14" s="12">
        <v>41765</v>
      </c>
      <c r="B14" s="4" t="s">
        <v>69</v>
      </c>
      <c r="C14" t="s">
        <v>57</v>
      </c>
      <c r="D14" s="8">
        <v>5000000</v>
      </c>
      <c r="E14" t="s">
        <v>0</v>
      </c>
    </row>
    <row r="15" spans="1:5" x14ac:dyDescent="0.25">
      <c r="A15" s="12">
        <v>42682</v>
      </c>
      <c r="B15" s="4" t="s">
        <v>43</v>
      </c>
      <c r="C15" t="s">
        <v>88</v>
      </c>
      <c r="D15" s="8">
        <v>14210000</v>
      </c>
      <c r="E15" t="s">
        <v>0</v>
      </c>
    </row>
    <row r="16" spans="1:5" x14ac:dyDescent="0.25">
      <c r="A16" s="12">
        <v>42682</v>
      </c>
      <c r="B16" s="4" t="s">
        <v>43</v>
      </c>
      <c r="C16" t="s">
        <v>82</v>
      </c>
      <c r="D16" s="8">
        <v>90870000</v>
      </c>
      <c r="E16" t="s">
        <v>0</v>
      </c>
    </row>
    <row r="17" spans="1:5" x14ac:dyDescent="0.25">
      <c r="A17" s="12">
        <v>42682</v>
      </c>
      <c r="B17" s="4" t="s">
        <v>43</v>
      </c>
      <c r="C17" t="s">
        <v>77</v>
      </c>
      <c r="D17" s="8">
        <v>20195000</v>
      </c>
      <c r="E17" t="s">
        <v>0</v>
      </c>
    </row>
    <row r="18" spans="1:5" x14ac:dyDescent="0.25">
      <c r="A18" s="12">
        <v>42682</v>
      </c>
      <c r="B18" s="4" t="s">
        <v>43</v>
      </c>
      <c r="C18" t="s">
        <v>117</v>
      </c>
      <c r="D18" s="8">
        <v>44725000</v>
      </c>
      <c r="E18" t="s">
        <v>0</v>
      </c>
    </row>
    <row r="19" spans="1:5" x14ac:dyDescent="0.25">
      <c r="A19" s="12">
        <v>44873</v>
      </c>
      <c r="B19" s="4" t="s">
        <v>43</v>
      </c>
      <c r="C19" t="s">
        <v>82</v>
      </c>
      <c r="D19" s="8">
        <v>423505000</v>
      </c>
      <c r="E19" t="s">
        <v>0</v>
      </c>
    </row>
    <row r="20" spans="1:5" x14ac:dyDescent="0.25">
      <c r="A20" s="12">
        <v>44873</v>
      </c>
      <c r="B20" s="4" t="s">
        <v>43</v>
      </c>
      <c r="C20" t="s">
        <v>77</v>
      </c>
      <c r="D20" s="8">
        <v>112740000</v>
      </c>
      <c r="E20" t="s">
        <v>0</v>
      </c>
    </row>
    <row r="21" spans="1:5" x14ac:dyDescent="0.25">
      <c r="A21" s="12">
        <v>44873</v>
      </c>
      <c r="B21" s="4" t="s">
        <v>43</v>
      </c>
      <c r="C21" t="s">
        <v>88</v>
      </c>
      <c r="D21" s="8">
        <v>13995000</v>
      </c>
      <c r="E21" t="s">
        <v>0</v>
      </c>
    </row>
    <row r="22" spans="1:5" x14ac:dyDescent="0.25">
      <c r="A22" s="12">
        <v>42682</v>
      </c>
      <c r="B22" s="4" t="s">
        <v>59</v>
      </c>
      <c r="C22" t="s">
        <v>77</v>
      </c>
      <c r="D22" s="8">
        <v>65000000</v>
      </c>
      <c r="E22" t="s">
        <v>0</v>
      </c>
    </row>
    <row r="23" spans="1:5" x14ac:dyDescent="0.25">
      <c r="A23" s="12">
        <v>42682</v>
      </c>
      <c r="B23" s="4" t="s">
        <v>59</v>
      </c>
      <c r="C23" t="s">
        <v>57</v>
      </c>
      <c r="D23" s="8">
        <v>15000000</v>
      </c>
      <c r="E23" t="s">
        <v>0</v>
      </c>
    </row>
    <row r="24" spans="1:5" x14ac:dyDescent="0.25">
      <c r="A24" s="12">
        <v>42682</v>
      </c>
      <c r="B24" s="4" t="s">
        <v>59</v>
      </c>
      <c r="C24" t="s">
        <v>82</v>
      </c>
      <c r="D24" s="8">
        <v>350000000</v>
      </c>
      <c r="E24" t="s">
        <v>0</v>
      </c>
    </row>
    <row r="25" spans="1:5" x14ac:dyDescent="0.25">
      <c r="A25" s="12">
        <v>43228</v>
      </c>
      <c r="B25" s="4" t="s">
        <v>49</v>
      </c>
      <c r="C25" t="s">
        <v>82</v>
      </c>
      <c r="D25" s="8">
        <v>250000000</v>
      </c>
      <c r="E25" t="s">
        <v>0</v>
      </c>
    </row>
    <row r="26" spans="1:5" x14ac:dyDescent="0.25">
      <c r="A26" s="12">
        <v>44138</v>
      </c>
      <c r="B26" s="4" t="s">
        <v>21</v>
      </c>
      <c r="C26" t="s">
        <v>82</v>
      </c>
      <c r="D26" s="8">
        <v>300000000</v>
      </c>
      <c r="E26" t="s">
        <v>0</v>
      </c>
    </row>
    <row r="27" spans="1:5" x14ac:dyDescent="0.25">
      <c r="A27" s="12">
        <v>44698</v>
      </c>
      <c r="B27" s="4" t="s">
        <v>21</v>
      </c>
      <c r="C27" t="s">
        <v>82</v>
      </c>
      <c r="D27" s="8">
        <v>1700000000</v>
      </c>
      <c r="E27" t="s">
        <v>0</v>
      </c>
    </row>
    <row r="28" spans="1:5" x14ac:dyDescent="0.25">
      <c r="A28" s="12">
        <v>41947</v>
      </c>
      <c r="B28" s="4" t="s">
        <v>67</v>
      </c>
      <c r="C28" t="s">
        <v>82</v>
      </c>
      <c r="D28" s="8">
        <v>100000000</v>
      </c>
      <c r="E28" t="s">
        <v>0</v>
      </c>
    </row>
    <row r="29" spans="1:5" x14ac:dyDescent="0.25">
      <c r="A29" s="12">
        <v>41947</v>
      </c>
      <c r="B29" s="4" t="s">
        <v>20</v>
      </c>
      <c r="C29" t="s">
        <v>82</v>
      </c>
      <c r="D29" s="8">
        <v>119500000</v>
      </c>
      <c r="E29" t="s">
        <v>0</v>
      </c>
    </row>
    <row r="30" spans="1:5" x14ac:dyDescent="0.25">
      <c r="A30" s="12">
        <v>41947</v>
      </c>
      <c r="B30" s="4" t="s">
        <v>20</v>
      </c>
      <c r="C30" t="s">
        <v>77</v>
      </c>
      <c r="D30" s="8">
        <v>12000000</v>
      </c>
      <c r="E30" t="s">
        <v>0</v>
      </c>
    </row>
    <row r="31" spans="1:5" x14ac:dyDescent="0.25">
      <c r="A31" s="12">
        <v>43893</v>
      </c>
      <c r="B31" s="4" t="s">
        <v>20</v>
      </c>
      <c r="C31" t="s">
        <v>77</v>
      </c>
      <c r="D31" s="8">
        <v>10500000</v>
      </c>
      <c r="E31" t="s">
        <v>0</v>
      </c>
    </row>
    <row r="32" spans="1:5" x14ac:dyDescent="0.25">
      <c r="A32" s="12">
        <v>43893</v>
      </c>
      <c r="B32" s="4" t="s">
        <v>20</v>
      </c>
      <c r="C32" t="s">
        <v>82</v>
      </c>
      <c r="D32" s="8">
        <v>115500000</v>
      </c>
      <c r="E32" t="s">
        <v>0</v>
      </c>
    </row>
    <row r="33" spans="1:5" x14ac:dyDescent="0.25">
      <c r="A33" s="12">
        <v>44138</v>
      </c>
      <c r="B33" s="4" t="s">
        <v>27</v>
      </c>
      <c r="C33" t="s">
        <v>57</v>
      </c>
      <c r="D33" s="8">
        <v>20000000</v>
      </c>
      <c r="E33" t="s">
        <v>0</v>
      </c>
    </row>
    <row r="34" spans="1:5" x14ac:dyDescent="0.25">
      <c r="A34" s="12">
        <v>41583</v>
      </c>
      <c r="B34" s="4" t="s">
        <v>6</v>
      </c>
      <c r="C34" t="s">
        <v>82</v>
      </c>
      <c r="D34" s="8">
        <v>57000000</v>
      </c>
      <c r="E34" t="s">
        <v>0</v>
      </c>
    </row>
    <row r="35" spans="1:5" x14ac:dyDescent="0.25">
      <c r="A35" s="12">
        <v>41583</v>
      </c>
      <c r="B35" s="4" t="s">
        <v>6</v>
      </c>
      <c r="C35" t="s">
        <v>77</v>
      </c>
      <c r="D35" s="8">
        <v>7000000</v>
      </c>
      <c r="E35" t="s">
        <v>0</v>
      </c>
    </row>
    <row r="36" spans="1:5" x14ac:dyDescent="0.25">
      <c r="A36" s="12">
        <v>43410</v>
      </c>
      <c r="B36" s="4" t="s">
        <v>6</v>
      </c>
      <c r="C36" t="s">
        <v>82</v>
      </c>
      <c r="D36" s="8">
        <v>61000000</v>
      </c>
      <c r="E36" t="s">
        <v>0</v>
      </c>
    </row>
    <row r="37" spans="1:5" x14ac:dyDescent="0.25">
      <c r="A37" s="12">
        <v>43410</v>
      </c>
      <c r="B37" s="4" t="s">
        <v>6</v>
      </c>
      <c r="C37" t="s">
        <v>77</v>
      </c>
      <c r="D37" s="8">
        <v>15000000</v>
      </c>
      <c r="E37" t="s">
        <v>0</v>
      </c>
    </row>
    <row r="38" spans="1:5" x14ac:dyDescent="0.25">
      <c r="A38" s="12">
        <v>44873</v>
      </c>
      <c r="B38" s="4" t="s">
        <v>6</v>
      </c>
      <c r="C38" t="s">
        <v>82</v>
      </c>
      <c r="D38" s="8">
        <v>177000000</v>
      </c>
      <c r="E38" t="s">
        <v>0</v>
      </c>
    </row>
    <row r="39" spans="1:5" x14ac:dyDescent="0.25">
      <c r="A39" s="12">
        <v>41947</v>
      </c>
      <c r="B39" s="4" t="s">
        <v>24</v>
      </c>
      <c r="C39" t="s">
        <v>77</v>
      </c>
      <c r="D39" s="8">
        <v>9000000</v>
      </c>
      <c r="E39" t="s">
        <v>0</v>
      </c>
    </row>
    <row r="40" spans="1:5" x14ac:dyDescent="0.25">
      <c r="A40" s="12">
        <v>41947</v>
      </c>
      <c r="B40" s="4" t="s">
        <v>24</v>
      </c>
      <c r="C40" t="s">
        <v>77</v>
      </c>
      <c r="D40" s="8">
        <v>5000000</v>
      </c>
      <c r="E40" t="s">
        <v>0</v>
      </c>
    </row>
    <row r="41" spans="1:5" x14ac:dyDescent="0.25">
      <c r="A41" s="12">
        <v>41947</v>
      </c>
      <c r="B41" s="4" t="s">
        <v>24</v>
      </c>
      <c r="C41" t="s">
        <v>77</v>
      </c>
      <c r="D41" s="8">
        <v>5000000</v>
      </c>
      <c r="E41" t="s">
        <v>0</v>
      </c>
    </row>
    <row r="42" spans="1:5" x14ac:dyDescent="0.25">
      <c r="A42" s="12">
        <v>41947</v>
      </c>
      <c r="B42" s="4" t="s">
        <v>24</v>
      </c>
      <c r="C42" t="s">
        <v>77</v>
      </c>
      <c r="D42" s="8">
        <v>4000000</v>
      </c>
      <c r="E42" t="s">
        <v>0</v>
      </c>
    </row>
    <row r="43" spans="1:5" x14ac:dyDescent="0.25">
      <c r="A43" s="12">
        <v>44138</v>
      </c>
      <c r="B43" s="4" t="s">
        <v>24</v>
      </c>
      <c r="C43" t="s">
        <v>57</v>
      </c>
      <c r="D43" s="8">
        <v>25000000</v>
      </c>
      <c r="E43" t="s">
        <v>0</v>
      </c>
    </row>
    <row r="44" spans="1:5" x14ac:dyDescent="0.25">
      <c r="A44" s="12">
        <v>41583</v>
      </c>
      <c r="B44" s="4" t="s">
        <v>52</v>
      </c>
      <c r="C44" t="s">
        <v>82</v>
      </c>
      <c r="D44" s="8">
        <v>290000000</v>
      </c>
      <c r="E44" t="s">
        <v>0</v>
      </c>
    </row>
    <row r="45" spans="1:5" x14ac:dyDescent="0.25">
      <c r="A45" s="12">
        <v>41583</v>
      </c>
      <c r="B45" s="4" t="s">
        <v>52</v>
      </c>
      <c r="C45" t="s">
        <v>77</v>
      </c>
      <c r="D45" s="8">
        <v>210000000</v>
      </c>
      <c r="E45" t="s">
        <v>0</v>
      </c>
    </row>
    <row r="46" spans="1:5" x14ac:dyDescent="0.25">
      <c r="A46" s="12">
        <v>43046</v>
      </c>
      <c r="B46" s="4" t="s">
        <v>52</v>
      </c>
      <c r="C46" t="s">
        <v>82</v>
      </c>
      <c r="D46" s="8">
        <v>922085000</v>
      </c>
      <c r="E46" t="s">
        <v>0</v>
      </c>
    </row>
    <row r="47" spans="1:5" x14ac:dyDescent="0.25">
      <c r="A47" s="12">
        <v>43228</v>
      </c>
      <c r="B47" s="4" t="s">
        <v>50</v>
      </c>
      <c r="C47" t="s">
        <v>82</v>
      </c>
      <c r="D47" s="8">
        <v>103000000</v>
      </c>
      <c r="E47" t="s">
        <v>0</v>
      </c>
    </row>
    <row r="48" spans="1:5" x14ac:dyDescent="0.25">
      <c r="A48" s="12">
        <v>43228</v>
      </c>
      <c r="B48" s="4" t="s">
        <v>51</v>
      </c>
      <c r="C48" t="s">
        <v>77</v>
      </c>
      <c r="D48" s="8">
        <v>20000000</v>
      </c>
      <c r="E48" t="s">
        <v>0</v>
      </c>
    </row>
    <row r="49" spans="1:5" x14ac:dyDescent="0.25">
      <c r="A49" s="12">
        <v>41947</v>
      </c>
      <c r="B49" s="4" t="s">
        <v>68</v>
      </c>
      <c r="C49" t="s">
        <v>82</v>
      </c>
      <c r="D49" s="8">
        <v>160000000</v>
      </c>
      <c r="E49" t="s">
        <v>0</v>
      </c>
    </row>
    <row r="50" spans="1:5" x14ac:dyDescent="0.25">
      <c r="A50" s="12">
        <v>41583</v>
      </c>
      <c r="B50" s="4" t="s">
        <v>99</v>
      </c>
      <c r="C50" t="s">
        <v>82</v>
      </c>
      <c r="D50" s="8">
        <v>75000000</v>
      </c>
      <c r="E50" t="s">
        <v>48</v>
      </c>
    </row>
    <row r="51" spans="1:5" x14ac:dyDescent="0.25">
      <c r="A51" s="12">
        <v>42682</v>
      </c>
      <c r="B51" s="4" t="s">
        <v>61</v>
      </c>
      <c r="C51" t="s">
        <v>82</v>
      </c>
      <c r="D51" s="8">
        <v>125000000</v>
      </c>
      <c r="E51" t="s">
        <v>0</v>
      </c>
    </row>
    <row r="52" spans="1:5" x14ac:dyDescent="0.25">
      <c r="A52" s="12">
        <v>42682</v>
      </c>
      <c r="B52" s="4" t="s">
        <v>61</v>
      </c>
      <c r="C52" t="s">
        <v>86</v>
      </c>
      <c r="D52" s="8">
        <v>5000000</v>
      </c>
      <c r="E52" t="s">
        <v>0</v>
      </c>
    </row>
    <row r="53" spans="1:5" x14ac:dyDescent="0.25">
      <c r="A53" s="12">
        <v>41947</v>
      </c>
      <c r="B53" s="4" t="s">
        <v>46</v>
      </c>
      <c r="C53" t="s">
        <v>82</v>
      </c>
      <c r="D53" s="8">
        <v>75000000</v>
      </c>
      <c r="E53" t="s">
        <v>0</v>
      </c>
    </row>
    <row r="54" spans="1:5" x14ac:dyDescent="0.25">
      <c r="A54" s="12">
        <v>44873</v>
      </c>
      <c r="B54" s="4" t="s">
        <v>46</v>
      </c>
      <c r="C54" t="s">
        <v>82</v>
      </c>
      <c r="D54" s="8">
        <v>178000000</v>
      </c>
      <c r="E54" t="s">
        <v>0</v>
      </c>
    </row>
    <row r="55" spans="1:5" x14ac:dyDescent="0.25">
      <c r="A55" s="12">
        <v>41583</v>
      </c>
      <c r="B55" s="4" t="s">
        <v>95</v>
      </c>
      <c r="C55" t="s">
        <v>77</v>
      </c>
      <c r="D55" s="8">
        <v>19900000</v>
      </c>
      <c r="E55" t="s">
        <v>0</v>
      </c>
    </row>
    <row r="56" spans="1:5" x14ac:dyDescent="0.25">
      <c r="A56" s="12">
        <v>43893</v>
      </c>
      <c r="B56" s="4" t="s">
        <v>19</v>
      </c>
      <c r="C56" t="s">
        <v>77</v>
      </c>
      <c r="D56" s="8">
        <v>45000000</v>
      </c>
      <c r="E56" t="s">
        <v>0</v>
      </c>
    </row>
    <row r="57" spans="1:5" x14ac:dyDescent="0.25">
      <c r="A57" s="12">
        <v>43410</v>
      </c>
      <c r="B57" s="4" t="s">
        <v>98</v>
      </c>
      <c r="C57" t="s">
        <v>82</v>
      </c>
      <c r="D57" s="8">
        <v>68000000</v>
      </c>
      <c r="E57" t="s">
        <v>0</v>
      </c>
    </row>
    <row r="58" spans="1:5" x14ac:dyDescent="0.25">
      <c r="A58" s="12">
        <v>42682</v>
      </c>
      <c r="B58" s="4" t="s">
        <v>10</v>
      </c>
      <c r="C58" t="s">
        <v>77</v>
      </c>
      <c r="D58" s="8">
        <v>40200000</v>
      </c>
      <c r="E58" t="s">
        <v>0</v>
      </c>
    </row>
    <row r="59" spans="1:5" x14ac:dyDescent="0.25">
      <c r="A59" s="12">
        <v>42682</v>
      </c>
      <c r="B59" s="4" t="s">
        <v>10</v>
      </c>
      <c r="C59" t="s">
        <v>117</v>
      </c>
      <c r="D59" s="8">
        <v>10100000</v>
      </c>
      <c r="E59" t="s">
        <v>0</v>
      </c>
    </row>
    <row r="60" spans="1:5" x14ac:dyDescent="0.25">
      <c r="A60" s="12">
        <v>42682</v>
      </c>
      <c r="B60" s="4" t="s">
        <v>10</v>
      </c>
      <c r="C60" t="s">
        <v>82</v>
      </c>
      <c r="D60" s="8">
        <v>54020000</v>
      </c>
      <c r="E60" t="s">
        <v>0</v>
      </c>
    </row>
    <row r="61" spans="1:5" x14ac:dyDescent="0.25">
      <c r="A61" s="12">
        <v>43410</v>
      </c>
      <c r="B61" s="4" t="s">
        <v>10</v>
      </c>
      <c r="C61" t="s">
        <v>107</v>
      </c>
      <c r="D61" s="8">
        <v>42160000</v>
      </c>
      <c r="E61" t="s">
        <v>0</v>
      </c>
    </row>
    <row r="62" spans="1:5" x14ac:dyDescent="0.25">
      <c r="A62" s="12">
        <v>43410</v>
      </c>
      <c r="B62" s="4" t="s">
        <v>10</v>
      </c>
      <c r="C62" t="s">
        <v>90</v>
      </c>
      <c r="D62" s="8">
        <v>9745000</v>
      </c>
      <c r="E62" t="s">
        <v>48</v>
      </c>
    </row>
    <row r="63" spans="1:5" x14ac:dyDescent="0.25">
      <c r="A63" s="12">
        <v>44873</v>
      </c>
      <c r="B63" s="4" t="s">
        <v>10</v>
      </c>
      <c r="C63" t="s">
        <v>82</v>
      </c>
      <c r="D63" s="8">
        <v>134405000</v>
      </c>
      <c r="E63" t="s">
        <v>0</v>
      </c>
    </row>
    <row r="64" spans="1:5" x14ac:dyDescent="0.25">
      <c r="A64" s="12">
        <v>44873</v>
      </c>
      <c r="B64" s="4" t="s">
        <v>10</v>
      </c>
      <c r="C64" t="s">
        <v>77</v>
      </c>
      <c r="D64" s="8">
        <v>32725000</v>
      </c>
      <c r="E64" t="s">
        <v>0</v>
      </c>
    </row>
    <row r="65" spans="1:5" x14ac:dyDescent="0.25">
      <c r="A65" s="12">
        <v>41219</v>
      </c>
      <c r="B65" s="4" t="s">
        <v>11</v>
      </c>
      <c r="C65" t="s">
        <v>77</v>
      </c>
      <c r="D65" s="8">
        <v>200000000</v>
      </c>
      <c r="E65" t="s">
        <v>0</v>
      </c>
    </row>
    <row r="66" spans="1:5" x14ac:dyDescent="0.25">
      <c r="A66" s="12">
        <v>41555</v>
      </c>
      <c r="B66" s="4" t="s">
        <v>11</v>
      </c>
      <c r="C66" t="s">
        <v>82</v>
      </c>
      <c r="D66" s="8">
        <v>810000000</v>
      </c>
      <c r="E66" t="s">
        <v>0</v>
      </c>
    </row>
    <row r="67" spans="1:5" x14ac:dyDescent="0.25">
      <c r="A67" s="12">
        <v>43410</v>
      </c>
      <c r="B67" s="4" t="s">
        <v>11</v>
      </c>
      <c r="C67" t="s">
        <v>12</v>
      </c>
      <c r="D67" s="8">
        <v>120000000</v>
      </c>
      <c r="E67" t="s">
        <v>0</v>
      </c>
    </row>
    <row r="68" spans="1:5" x14ac:dyDescent="0.25">
      <c r="A68" s="12">
        <v>43410</v>
      </c>
      <c r="B68" s="4" t="s">
        <v>11</v>
      </c>
      <c r="C68" t="s">
        <v>77</v>
      </c>
      <c r="D68" s="8">
        <v>349000000</v>
      </c>
      <c r="E68" t="s">
        <v>0</v>
      </c>
    </row>
    <row r="69" spans="1:5" x14ac:dyDescent="0.25">
      <c r="A69" s="12">
        <v>43410</v>
      </c>
      <c r="B69" s="4" t="s">
        <v>11</v>
      </c>
      <c r="C69" t="s">
        <v>82</v>
      </c>
      <c r="D69" s="8">
        <v>548000000</v>
      </c>
      <c r="E69" t="s">
        <v>0</v>
      </c>
    </row>
    <row r="70" spans="1:5" x14ac:dyDescent="0.25">
      <c r="A70" s="12">
        <v>44873</v>
      </c>
      <c r="B70" s="4" t="s">
        <v>11</v>
      </c>
      <c r="C70" t="s">
        <v>82</v>
      </c>
      <c r="D70" s="8">
        <v>530700000</v>
      </c>
      <c r="E70" t="s">
        <v>0</v>
      </c>
    </row>
    <row r="71" spans="1:5" x14ac:dyDescent="0.25">
      <c r="A71" s="12">
        <v>44873</v>
      </c>
      <c r="B71" s="3" t="s">
        <v>47</v>
      </c>
      <c r="C71" s="1" t="s">
        <v>77</v>
      </c>
      <c r="D71" s="8">
        <v>353200000</v>
      </c>
      <c r="E71" s="1" t="s">
        <v>0</v>
      </c>
    </row>
    <row r="72" spans="1:5" x14ac:dyDescent="0.25">
      <c r="B72" s="4" t="s">
        <v>175</v>
      </c>
      <c r="C72">
        <v>70</v>
      </c>
      <c r="D72" s="11">
        <f>SUM(D1:D71)</f>
        <v>10290580000</v>
      </c>
    </row>
    <row r="75" spans="1:5" x14ac:dyDescent="0.25">
      <c r="B75" t="s">
        <v>183</v>
      </c>
      <c r="C75" cm="1">
        <f t="array" ref="C75">IF(SUM(ISERROR('All County Referenda'!$A$2:$E$72)*1)&gt;0,NA(),COUNTA(_xlfn.UNIQUE('All County Referenda'!$B$2:$B$72)))</f>
        <v>32</v>
      </c>
    </row>
  </sheetData>
  <autoFilter ref="A1:F70" xr:uid="{817FDC7D-E350-4538-BF2B-FE297B20584A}"/>
  <sortState xmlns:xlrd2="http://schemas.microsoft.com/office/spreadsheetml/2017/richdata2" ref="A2:E72">
    <sortCondition ref="B2:B72"/>
  </sortState>
  <conditionalFormatting sqref="E1:E70 E72">
    <cfRule type="cellIs" dxfId="2" priority="1" operator="equal">
      <formula>"N"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FCDFD-EC19-4209-8DCC-24E1AF077BE8}">
  <dimension ref="A1:E147"/>
  <sheetViews>
    <sheetView workbookViewId="0">
      <selection activeCell="D147" sqref="D147"/>
    </sheetView>
  </sheetViews>
  <sheetFormatPr defaultRowHeight="15" x14ac:dyDescent="0.25"/>
  <cols>
    <col min="1" max="1" width="11.7109375" customWidth="1"/>
    <col min="2" max="2" width="50.28515625" customWidth="1"/>
    <col min="3" max="3" width="31.7109375" customWidth="1"/>
    <col min="4" max="4" width="24.5703125" customWidth="1"/>
    <col min="5" max="5" width="13.140625" customWidth="1"/>
  </cols>
  <sheetData>
    <row r="1" spans="1:5" ht="17.25" x14ac:dyDescent="0.4">
      <c r="A1" s="2" t="s">
        <v>121</v>
      </c>
      <c r="B1" s="3" t="s">
        <v>122</v>
      </c>
      <c r="C1" s="1" t="s">
        <v>100</v>
      </c>
      <c r="D1" s="9" t="s">
        <v>97</v>
      </c>
      <c r="E1" s="1" t="s">
        <v>104</v>
      </c>
    </row>
    <row r="2" spans="1:5" x14ac:dyDescent="0.25">
      <c r="A2" s="12">
        <v>42311</v>
      </c>
      <c r="B2" s="4" t="s">
        <v>31</v>
      </c>
      <c r="C2" t="s">
        <v>83</v>
      </c>
      <c r="D2" s="8">
        <v>15000000</v>
      </c>
      <c r="E2" t="s">
        <v>0</v>
      </c>
    </row>
    <row r="3" spans="1:5" x14ac:dyDescent="0.25">
      <c r="A3" s="12">
        <v>43046</v>
      </c>
      <c r="B3" s="4" t="s">
        <v>31</v>
      </c>
      <c r="C3" t="s">
        <v>57</v>
      </c>
      <c r="D3" s="8">
        <v>48000000</v>
      </c>
      <c r="E3" t="s">
        <v>0</v>
      </c>
    </row>
    <row r="4" spans="1:5" x14ac:dyDescent="0.25">
      <c r="A4" s="12">
        <v>44502</v>
      </c>
      <c r="B4" s="4" t="s">
        <v>31</v>
      </c>
      <c r="C4" t="s">
        <v>83</v>
      </c>
      <c r="D4" s="8">
        <v>42000000</v>
      </c>
      <c r="E4" t="s">
        <v>0</v>
      </c>
    </row>
    <row r="5" spans="1:5" x14ac:dyDescent="0.25">
      <c r="A5" s="12">
        <v>42682</v>
      </c>
      <c r="B5" s="4" t="s">
        <v>55</v>
      </c>
      <c r="C5" t="s">
        <v>78</v>
      </c>
      <c r="D5" s="8">
        <v>32000000</v>
      </c>
      <c r="E5" t="s">
        <v>0</v>
      </c>
    </row>
    <row r="6" spans="1:5" x14ac:dyDescent="0.25">
      <c r="A6" s="12">
        <v>42682</v>
      </c>
      <c r="B6" s="4" t="s">
        <v>55</v>
      </c>
      <c r="C6" t="s">
        <v>86</v>
      </c>
      <c r="D6" s="8">
        <v>25000000</v>
      </c>
      <c r="E6" t="s">
        <v>0</v>
      </c>
    </row>
    <row r="7" spans="1:5" x14ac:dyDescent="0.25">
      <c r="A7" s="12">
        <v>42682</v>
      </c>
      <c r="B7" s="4" t="s">
        <v>55</v>
      </c>
      <c r="C7" t="s">
        <v>57</v>
      </c>
      <c r="D7" s="8">
        <v>17000000</v>
      </c>
      <c r="E7" t="s">
        <v>0</v>
      </c>
    </row>
    <row r="8" spans="1:5" x14ac:dyDescent="0.25">
      <c r="A8" s="12">
        <v>42311</v>
      </c>
      <c r="B8" s="4" t="s">
        <v>35</v>
      </c>
      <c r="C8" t="s">
        <v>112</v>
      </c>
      <c r="D8" s="8">
        <v>10000000</v>
      </c>
      <c r="E8" t="s">
        <v>48</v>
      </c>
    </row>
    <row r="9" spans="1:5" x14ac:dyDescent="0.25">
      <c r="A9" s="12">
        <v>41765</v>
      </c>
      <c r="B9" s="4" t="s">
        <v>35</v>
      </c>
      <c r="C9" t="s">
        <v>80</v>
      </c>
      <c r="D9" s="8">
        <v>18000000</v>
      </c>
      <c r="E9" t="s">
        <v>0</v>
      </c>
    </row>
    <row r="10" spans="1:5" x14ac:dyDescent="0.25">
      <c r="A10" s="12">
        <v>43228</v>
      </c>
      <c r="B10" s="4" t="s">
        <v>35</v>
      </c>
      <c r="C10" t="s">
        <v>80</v>
      </c>
      <c r="D10" s="8">
        <v>6000000</v>
      </c>
      <c r="E10" t="s">
        <v>0</v>
      </c>
    </row>
    <row r="11" spans="1:5" x14ac:dyDescent="0.25">
      <c r="A11" s="12">
        <v>44502</v>
      </c>
      <c r="B11" s="4" t="s">
        <v>35</v>
      </c>
      <c r="C11" t="s">
        <v>78</v>
      </c>
      <c r="D11" s="8">
        <v>54000000</v>
      </c>
      <c r="E11" t="s">
        <v>0</v>
      </c>
    </row>
    <row r="12" spans="1:5" x14ac:dyDescent="0.25">
      <c r="A12" s="12">
        <v>41947</v>
      </c>
      <c r="B12" s="4" t="s">
        <v>66</v>
      </c>
      <c r="C12" t="s">
        <v>84</v>
      </c>
      <c r="D12" s="8">
        <v>2000000</v>
      </c>
      <c r="E12" t="s">
        <v>0</v>
      </c>
    </row>
    <row r="13" spans="1:5" x14ac:dyDescent="0.25">
      <c r="A13" s="12">
        <v>41947</v>
      </c>
      <c r="B13" s="4" t="s">
        <v>66</v>
      </c>
      <c r="C13" t="s">
        <v>106</v>
      </c>
      <c r="D13" s="8">
        <v>1000000</v>
      </c>
      <c r="E13" t="s">
        <v>0</v>
      </c>
    </row>
    <row r="14" spans="1:5" x14ac:dyDescent="0.25">
      <c r="A14" s="12">
        <v>41947</v>
      </c>
      <c r="B14" s="4" t="s">
        <v>66</v>
      </c>
      <c r="C14" t="s">
        <v>83</v>
      </c>
      <c r="D14" s="8">
        <v>9000000</v>
      </c>
      <c r="E14" t="s">
        <v>0</v>
      </c>
    </row>
    <row r="15" spans="1:5" x14ac:dyDescent="0.25">
      <c r="A15" s="12">
        <v>41947</v>
      </c>
      <c r="B15" s="4" t="s">
        <v>66</v>
      </c>
      <c r="C15" t="s">
        <v>57</v>
      </c>
      <c r="D15" s="8">
        <v>1000000</v>
      </c>
      <c r="E15" t="s">
        <v>0</v>
      </c>
    </row>
    <row r="16" spans="1:5" x14ac:dyDescent="0.25">
      <c r="A16" s="12">
        <v>44873</v>
      </c>
      <c r="B16" s="4" t="s">
        <v>38</v>
      </c>
      <c r="C16" t="s">
        <v>92</v>
      </c>
      <c r="D16" s="8">
        <v>20000000</v>
      </c>
      <c r="E16" t="s">
        <v>0</v>
      </c>
    </row>
    <row r="17" spans="1:5" x14ac:dyDescent="0.25">
      <c r="A17" s="12">
        <v>44138</v>
      </c>
      <c r="B17" s="4" t="s">
        <v>28</v>
      </c>
      <c r="C17" t="s">
        <v>57</v>
      </c>
      <c r="D17" s="8">
        <v>1200000</v>
      </c>
      <c r="E17" t="s">
        <v>48</v>
      </c>
    </row>
    <row r="18" spans="1:5" x14ac:dyDescent="0.25">
      <c r="A18" s="12">
        <v>41219</v>
      </c>
      <c r="B18" s="4" t="s">
        <v>14</v>
      </c>
      <c r="C18" t="s">
        <v>78</v>
      </c>
      <c r="D18" s="8">
        <v>57680000</v>
      </c>
      <c r="E18" t="s">
        <v>0</v>
      </c>
    </row>
    <row r="19" spans="1:5" x14ac:dyDescent="0.25">
      <c r="A19" s="12">
        <v>41219</v>
      </c>
      <c r="B19" s="4" t="s">
        <v>14</v>
      </c>
      <c r="C19" t="s">
        <v>57</v>
      </c>
      <c r="D19" s="8">
        <v>15870000</v>
      </c>
      <c r="E19" t="s">
        <v>0</v>
      </c>
    </row>
    <row r="20" spans="1:5" x14ac:dyDescent="0.25">
      <c r="A20" s="12">
        <v>41219</v>
      </c>
      <c r="B20" s="4" t="s">
        <v>14</v>
      </c>
      <c r="C20" t="s">
        <v>119</v>
      </c>
      <c r="D20" s="8">
        <v>6450000</v>
      </c>
      <c r="E20" t="s">
        <v>0</v>
      </c>
    </row>
    <row r="21" spans="1:5" x14ac:dyDescent="0.25">
      <c r="A21" s="12">
        <v>43746</v>
      </c>
      <c r="B21" s="4" t="s">
        <v>14</v>
      </c>
      <c r="C21" t="s">
        <v>57</v>
      </c>
      <c r="D21" s="8">
        <v>112000000</v>
      </c>
      <c r="E21" t="s">
        <v>0</v>
      </c>
    </row>
    <row r="22" spans="1:5" x14ac:dyDescent="0.25">
      <c r="A22" s="12">
        <v>43746</v>
      </c>
      <c r="B22" s="4" t="s">
        <v>14</v>
      </c>
      <c r="C22" t="s">
        <v>78</v>
      </c>
      <c r="D22" s="8">
        <v>113000000</v>
      </c>
      <c r="E22" t="s">
        <v>0</v>
      </c>
    </row>
    <row r="23" spans="1:5" x14ac:dyDescent="0.25">
      <c r="A23" s="12">
        <v>43410</v>
      </c>
      <c r="B23" s="4" t="s">
        <v>54</v>
      </c>
      <c r="C23" t="s">
        <v>57</v>
      </c>
      <c r="D23" s="8">
        <v>2500000</v>
      </c>
      <c r="E23" t="s">
        <v>0</v>
      </c>
    </row>
    <row r="24" spans="1:5" x14ac:dyDescent="0.25">
      <c r="A24" s="12">
        <v>42311</v>
      </c>
      <c r="B24" s="4" t="s">
        <v>4</v>
      </c>
      <c r="C24" t="s">
        <v>57</v>
      </c>
      <c r="D24" s="8">
        <v>16200000</v>
      </c>
      <c r="E24" t="s">
        <v>0</v>
      </c>
    </row>
    <row r="25" spans="1:5" x14ac:dyDescent="0.25">
      <c r="A25" s="12">
        <v>42311</v>
      </c>
      <c r="B25" s="4" t="s">
        <v>4</v>
      </c>
      <c r="C25" t="s">
        <v>113</v>
      </c>
      <c r="D25" s="8">
        <v>5200000</v>
      </c>
      <c r="E25" t="s">
        <v>0</v>
      </c>
    </row>
    <row r="26" spans="1:5" x14ac:dyDescent="0.25">
      <c r="A26" s="12">
        <v>42311</v>
      </c>
      <c r="B26" s="4" t="s">
        <v>4</v>
      </c>
      <c r="C26" t="s">
        <v>114</v>
      </c>
      <c r="D26" s="8">
        <v>5900000</v>
      </c>
      <c r="E26" t="s">
        <v>0</v>
      </c>
    </row>
    <row r="27" spans="1:5" x14ac:dyDescent="0.25">
      <c r="A27" s="12">
        <v>42311</v>
      </c>
      <c r="B27" s="4" t="s">
        <v>4</v>
      </c>
      <c r="C27" t="s">
        <v>83</v>
      </c>
      <c r="D27" s="8">
        <v>16200000</v>
      </c>
      <c r="E27" t="s">
        <v>0</v>
      </c>
    </row>
    <row r="28" spans="1:5" x14ac:dyDescent="0.25">
      <c r="A28" s="12">
        <v>42311</v>
      </c>
      <c r="B28" s="4" t="s">
        <v>4</v>
      </c>
      <c r="C28" t="s">
        <v>79</v>
      </c>
      <c r="D28" s="8">
        <v>5000000</v>
      </c>
      <c r="E28" t="s">
        <v>0</v>
      </c>
    </row>
    <row r="29" spans="1:5" x14ac:dyDescent="0.25">
      <c r="A29" s="12">
        <v>43410</v>
      </c>
      <c r="B29" s="4" t="s">
        <v>4</v>
      </c>
      <c r="C29" t="s">
        <v>86</v>
      </c>
      <c r="D29" s="8">
        <v>10000000</v>
      </c>
      <c r="E29" t="s">
        <v>0</v>
      </c>
    </row>
    <row r="30" spans="1:5" x14ac:dyDescent="0.25">
      <c r="A30" s="12">
        <v>41947</v>
      </c>
      <c r="B30" s="4" t="s">
        <v>7</v>
      </c>
      <c r="C30" t="s">
        <v>83</v>
      </c>
      <c r="D30" s="8">
        <v>110965000</v>
      </c>
      <c r="E30" t="s">
        <v>0</v>
      </c>
    </row>
    <row r="31" spans="1:5" x14ac:dyDescent="0.25">
      <c r="A31" s="12">
        <v>41947</v>
      </c>
      <c r="B31" s="4" t="s">
        <v>7</v>
      </c>
      <c r="C31" t="s">
        <v>86</v>
      </c>
      <c r="D31" s="8">
        <v>15000000</v>
      </c>
      <c r="E31" t="s">
        <v>0</v>
      </c>
    </row>
    <row r="32" spans="1:5" x14ac:dyDescent="0.25">
      <c r="A32" s="12">
        <v>41947</v>
      </c>
      <c r="B32" s="4" t="s">
        <v>7</v>
      </c>
      <c r="C32" t="s">
        <v>116</v>
      </c>
      <c r="D32" s="8">
        <v>20000000</v>
      </c>
      <c r="E32" t="s">
        <v>0</v>
      </c>
    </row>
    <row r="33" spans="1:5" x14ac:dyDescent="0.25">
      <c r="A33" s="12">
        <v>42682</v>
      </c>
      <c r="B33" s="4" t="s">
        <v>7</v>
      </c>
      <c r="C33" t="s">
        <v>86</v>
      </c>
      <c r="D33" s="8">
        <v>15000000</v>
      </c>
      <c r="E33" t="s">
        <v>0</v>
      </c>
    </row>
    <row r="34" spans="1:5" x14ac:dyDescent="0.25">
      <c r="A34" s="12">
        <v>42682</v>
      </c>
      <c r="B34" s="4" t="s">
        <v>7</v>
      </c>
      <c r="C34" t="s">
        <v>116</v>
      </c>
      <c r="D34" s="8">
        <v>55000000</v>
      </c>
      <c r="E34" t="s">
        <v>0</v>
      </c>
    </row>
    <row r="35" spans="1:5" x14ac:dyDescent="0.25">
      <c r="A35" s="12">
        <v>42682</v>
      </c>
      <c r="B35" s="4" t="s">
        <v>7</v>
      </c>
      <c r="C35" t="s">
        <v>78</v>
      </c>
      <c r="D35" s="8">
        <v>148440000</v>
      </c>
      <c r="E35" t="s">
        <v>0</v>
      </c>
    </row>
    <row r="36" spans="1:5" x14ac:dyDescent="0.25">
      <c r="A36" s="12">
        <v>43410</v>
      </c>
      <c r="B36" s="4" t="s">
        <v>7</v>
      </c>
      <c r="C36" t="s">
        <v>116</v>
      </c>
      <c r="D36" s="8">
        <v>55000000</v>
      </c>
      <c r="E36" t="s">
        <v>0</v>
      </c>
    </row>
    <row r="37" spans="1:5" x14ac:dyDescent="0.25">
      <c r="A37" s="12">
        <v>43410</v>
      </c>
      <c r="B37" s="4" t="s">
        <v>7</v>
      </c>
      <c r="C37" t="s">
        <v>86</v>
      </c>
      <c r="D37" s="8">
        <v>50000000</v>
      </c>
      <c r="E37" t="s">
        <v>0</v>
      </c>
    </row>
    <row r="38" spans="1:5" x14ac:dyDescent="0.25">
      <c r="A38" s="12">
        <v>43410</v>
      </c>
      <c r="B38" s="4" t="s">
        <v>7</v>
      </c>
      <c r="C38" t="s">
        <v>83</v>
      </c>
      <c r="D38" s="8">
        <v>118080000</v>
      </c>
      <c r="E38" t="s">
        <v>0</v>
      </c>
    </row>
    <row r="39" spans="1:5" x14ac:dyDescent="0.25">
      <c r="A39" s="12">
        <v>44138</v>
      </c>
      <c r="B39" s="4" t="s">
        <v>7</v>
      </c>
      <c r="C39" t="s">
        <v>116</v>
      </c>
      <c r="D39" s="8">
        <v>44500000</v>
      </c>
      <c r="E39" t="s">
        <v>0</v>
      </c>
    </row>
    <row r="40" spans="1:5" x14ac:dyDescent="0.25">
      <c r="A40" s="12">
        <v>44138</v>
      </c>
      <c r="B40" s="4" t="s">
        <v>7</v>
      </c>
      <c r="C40" t="s">
        <v>86</v>
      </c>
      <c r="D40" s="8">
        <v>50000000</v>
      </c>
      <c r="E40" t="s">
        <v>0</v>
      </c>
    </row>
    <row r="41" spans="1:5" x14ac:dyDescent="0.25">
      <c r="A41" s="12">
        <v>44138</v>
      </c>
      <c r="B41" s="4" t="s">
        <v>7</v>
      </c>
      <c r="C41" t="s">
        <v>78</v>
      </c>
      <c r="D41" s="8">
        <v>102732000</v>
      </c>
      <c r="E41" t="s">
        <v>0</v>
      </c>
    </row>
    <row r="42" spans="1:5" x14ac:dyDescent="0.25">
      <c r="A42" s="12">
        <v>44873</v>
      </c>
      <c r="B42" s="4" t="s">
        <v>7</v>
      </c>
      <c r="C42" t="s">
        <v>78</v>
      </c>
      <c r="D42" s="8">
        <v>146200000</v>
      </c>
      <c r="E42" t="s">
        <v>0</v>
      </c>
    </row>
    <row r="43" spans="1:5" x14ac:dyDescent="0.25">
      <c r="A43" s="12">
        <v>44873</v>
      </c>
      <c r="B43" s="4" t="s">
        <v>7</v>
      </c>
      <c r="C43" t="s">
        <v>86</v>
      </c>
      <c r="D43" s="8">
        <v>50000000</v>
      </c>
      <c r="E43" t="s">
        <v>0</v>
      </c>
    </row>
    <row r="44" spans="1:5" x14ac:dyDescent="0.25">
      <c r="A44" s="12">
        <v>44873</v>
      </c>
      <c r="B44" s="4" t="s">
        <v>7</v>
      </c>
      <c r="C44" t="s">
        <v>116</v>
      </c>
      <c r="D44" s="8">
        <v>29800000</v>
      </c>
      <c r="E44" t="s">
        <v>0</v>
      </c>
    </row>
    <row r="45" spans="1:5" x14ac:dyDescent="0.25">
      <c r="A45" s="12">
        <v>44138</v>
      </c>
      <c r="B45" s="4" t="s">
        <v>25</v>
      </c>
      <c r="C45" t="s">
        <v>83</v>
      </c>
      <c r="D45" s="8">
        <v>3300000</v>
      </c>
      <c r="E45" t="s">
        <v>0</v>
      </c>
    </row>
    <row r="46" spans="1:5" x14ac:dyDescent="0.25">
      <c r="A46" s="12">
        <v>44138</v>
      </c>
      <c r="B46" s="4" t="s">
        <v>25</v>
      </c>
      <c r="C46" t="s">
        <v>84</v>
      </c>
      <c r="D46" s="8">
        <v>3600000</v>
      </c>
      <c r="E46" t="s">
        <v>0</v>
      </c>
    </row>
    <row r="47" spans="1:5" x14ac:dyDescent="0.25">
      <c r="A47" s="12">
        <v>44138</v>
      </c>
      <c r="B47" s="4" t="s">
        <v>25</v>
      </c>
      <c r="C47" t="s">
        <v>87</v>
      </c>
      <c r="D47" s="8">
        <v>1800000</v>
      </c>
      <c r="E47" t="s">
        <v>0</v>
      </c>
    </row>
    <row r="48" spans="1:5" x14ac:dyDescent="0.25">
      <c r="A48" s="12">
        <v>43774</v>
      </c>
      <c r="B48" s="4" t="s">
        <v>18</v>
      </c>
      <c r="C48" t="s">
        <v>57</v>
      </c>
      <c r="D48" s="8">
        <v>18000000</v>
      </c>
      <c r="E48" t="s">
        <v>0</v>
      </c>
    </row>
    <row r="49" spans="1:5" x14ac:dyDescent="0.25">
      <c r="A49" s="12">
        <v>44873</v>
      </c>
      <c r="B49" s="4" t="s">
        <v>41</v>
      </c>
      <c r="C49" t="s">
        <v>57</v>
      </c>
      <c r="D49" s="8">
        <v>60000000</v>
      </c>
      <c r="E49" t="s">
        <v>0</v>
      </c>
    </row>
    <row r="50" spans="1:5" x14ac:dyDescent="0.25">
      <c r="A50" s="12">
        <v>41583</v>
      </c>
      <c r="B50" s="4" t="s">
        <v>9</v>
      </c>
      <c r="C50" t="s">
        <v>83</v>
      </c>
      <c r="D50" s="8">
        <v>11150000</v>
      </c>
      <c r="E50" t="s">
        <v>0</v>
      </c>
    </row>
    <row r="51" spans="1:5" x14ac:dyDescent="0.25">
      <c r="A51" s="12">
        <v>41583</v>
      </c>
      <c r="B51" s="4" t="s">
        <v>9</v>
      </c>
      <c r="C51" t="s">
        <v>57</v>
      </c>
      <c r="D51" s="8">
        <v>5250000</v>
      </c>
      <c r="E51" t="s">
        <v>0</v>
      </c>
    </row>
    <row r="52" spans="1:5" x14ac:dyDescent="0.25">
      <c r="A52" s="12">
        <v>41583</v>
      </c>
      <c r="B52" s="4" t="s">
        <v>9</v>
      </c>
      <c r="C52" t="s">
        <v>105</v>
      </c>
      <c r="D52" s="8">
        <v>4000000</v>
      </c>
      <c r="E52" t="s">
        <v>0</v>
      </c>
    </row>
    <row r="53" spans="1:5" x14ac:dyDescent="0.25">
      <c r="A53" s="12">
        <v>43410</v>
      </c>
      <c r="B53" s="4" t="s">
        <v>9</v>
      </c>
      <c r="C53" t="s">
        <v>78</v>
      </c>
      <c r="D53" s="8">
        <v>24000000</v>
      </c>
      <c r="E53" t="s">
        <v>0</v>
      </c>
    </row>
    <row r="54" spans="1:5" x14ac:dyDescent="0.25">
      <c r="A54" s="12">
        <v>43046</v>
      </c>
      <c r="B54" s="4" t="s">
        <v>15</v>
      </c>
      <c r="C54" t="s">
        <v>89</v>
      </c>
      <c r="D54" s="8">
        <v>6000000</v>
      </c>
      <c r="E54" t="s">
        <v>0</v>
      </c>
    </row>
    <row r="55" spans="1:5" x14ac:dyDescent="0.25">
      <c r="A55" s="12">
        <v>43046</v>
      </c>
      <c r="B55" s="4" t="s">
        <v>15</v>
      </c>
      <c r="C55" t="s">
        <v>79</v>
      </c>
      <c r="D55" s="8">
        <v>5000000</v>
      </c>
      <c r="E55" t="s">
        <v>0</v>
      </c>
    </row>
    <row r="56" spans="1:5" x14ac:dyDescent="0.25">
      <c r="A56" s="12">
        <v>43046</v>
      </c>
      <c r="B56" s="4" t="s">
        <v>15</v>
      </c>
      <c r="C56" t="s">
        <v>57</v>
      </c>
      <c r="D56" s="8">
        <v>4000000</v>
      </c>
      <c r="E56" t="s">
        <v>0</v>
      </c>
    </row>
    <row r="57" spans="1:5" x14ac:dyDescent="0.25">
      <c r="A57" s="12">
        <v>43774</v>
      </c>
      <c r="B57" s="4" t="s">
        <v>15</v>
      </c>
      <c r="C57" t="s">
        <v>90</v>
      </c>
      <c r="D57" s="8">
        <v>14000000</v>
      </c>
      <c r="E57" t="s">
        <v>0</v>
      </c>
    </row>
    <row r="58" spans="1:5" x14ac:dyDescent="0.25">
      <c r="A58" s="12">
        <v>43774</v>
      </c>
      <c r="B58" s="4" t="s">
        <v>16</v>
      </c>
      <c r="C58" t="s">
        <v>86</v>
      </c>
      <c r="D58" s="8">
        <v>95000000</v>
      </c>
      <c r="E58" t="s">
        <v>0</v>
      </c>
    </row>
    <row r="59" spans="1:5" x14ac:dyDescent="0.25">
      <c r="A59" s="12">
        <v>44873</v>
      </c>
      <c r="B59" s="4" t="s">
        <v>42</v>
      </c>
      <c r="C59" t="s">
        <v>85</v>
      </c>
      <c r="D59" s="8">
        <v>60000000</v>
      </c>
      <c r="E59" t="s">
        <v>0</v>
      </c>
    </row>
    <row r="60" spans="1:5" x14ac:dyDescent="0.25">
      <c r="A60" s="12">
        <v>44873</v>
      </c>
      <c r="B60" s="4" t="s">
        <v>42</v>
      </c>
      <c r="C60" t="s">
        <v>83</v>
      </c>
      <c r="D60" s="8">
        <v>25000000</v>
      </c>
      <c r="E60" t="s">
        <v>0</v>
      </c>
    </row>
    <row r="61" spans="1:5" x14ac:dyDescent="0.25">
      <c r="A61" s="12">
        <v>44873</v>
      </c>
      <c r="B61" s="4" t="s">
        <v>42</v>
      </c>
      <c r="C61" t="s">
        <v>86</v>
      </c>
      <c r="D61" s="8">
        <v>12000000</v>
      </c>
      <c r="E61" t="s">
        <v>0</v>
      </c>
    </row>
    <row r="62" spans="1:5" x14ac:dyDescent="0.25">
      <c r="A62" s="12">
        <v>42311</v>
      </c>
      <c r="B62" s="4" t="s">
        <v>33</v>
      </c>
      <c r="C62" t="s">
        <v>87</v>
      </c>
      <c r="D62" s="8">
        <v>2000000</v>
      </c>
      <c r="E62" t="s">
        <v>0</v>
      </c>
    </row>
    <row r="63" spans="1:5" x14ac:dyDescent="0.25">
      <c r="A63" s="12">
        <v>42311</v>
      </c>
      <c r="B63" s="4" t="s">
        <v>33</v>
      </c>
      <c r="C63" t="s">
        <v>78</v>
      </c>
      <c r="D63" s="8">
        <v>21000000</v>
      </c>
      <c r="E63" t="s">
        <v>0</v>
      </c>
    </row>
    <row r="64" spans="1:5" x14ac:dyDescent="0.25">
      <c r="A64" s="12">
        <v>42311</v>
      </c>
      <c r="B64" s="4" t="s">
        <v>33</v>
      </c>
      <c r="C64" t="s">
        <v>84</v>
      </c>
      <c r="D64" s="8">
        <v>3000000</v>
      </c>
      <c r="E64" t="s">
        <v>0</v>
      </c>
    </row>
    <row r="65" spans="1:5" x14ac:dyDescent="0.25">
      <c r="A65" s="12">
        <v>44502</v>
      </c>
      <c r="B65" s="4" t="s">
        <v>33</v>
      </c>
      <c r="C65" t="s">
        <v>57</v>
      </c>
      <c r="D65" s="8">
        <v>18500000</v>
      </c>
      <c r="E65" t="s">
        <v>0</v>
      </c>
    </row>
    <row r="66" spans="1:5" x14ac:dyDescent="0.25">
      <c r="A66" s="12">
        <v>44502</v>
      </c>
      <c r="B66" s="4" t="s">
        <v>33</v>
      </c>
      <c r="C66" t="s">
        <v>78</v>
      </c>
      <c r="D66" s="8">
        <v>20000000</v>
      </c>
      <c r="E66" t="s">
        <v>0</v>
      </c>
    </row>
    <row r="67" spans="1:5" x14ac:dyDescent="0.25">
      <c r="A67" s="12">
        <v>44502</v>
      </c>
      <c r="B67" s="4" t="s">
        <v>30</v>
      </c>
      <c r="C67" t="s">
        <v>83</v>
      </c>
      <c r="D67" s="8">
        <v>24050000</v>
      </c>
      <c r="E67" t="s">
        <v>0</v>
      </c>
    </row>
    <row r="68" spans="1:5" x14ac:dyDescent="0.25">
      <c r="A68" s="12">
        <v>44502</v>
      </c>
      <c r="B68" s="4" t="s">
        <v>30</v>
      </c>
      <c r="C68" t="s">
        <v>57</v>
      </c>
      <c r="D68" s="8">
        <v>35500000</v>
      </c>
      <c r="E68" t="s">
        <v>0</v>
      </c>
    </row>
    <row r="69" spans="1:5" x14ac:dyDescent="0.25">
      <c r="A69" s="12">
        <v>44502</v>
      </c>
      <c r="B69" s="4" t="s">
        <v>30</v>
      </c>
      <c r="C69" t="s">
        <v>85</v>
      </c>
      <c r="D69" s="8">
        <v>6500000</v>
      </c>
      <c r="E69" t="s">
        <v>0</v>
      </c>
    </row>
    <row r="70" spans="1:5" x14ac:dyDescent="0.25">
      <c r="A70" s="12">
        <v>44502</v>
      </c>
      <c r="B70" s="4" t="s">
        <v>30</v>
      </c>
      <c r="C70" t="s">
        <v>114</v>
      </c>
      <c r="D70" s="8">
        <v>2950000</v>
      </c>
      <c r="E70" t="s">
        <v>0</v>
      </c>
    </row>
    <row r="71" spans="1:5" x14ac:dyDescent="0.25">
      <c r="A71" s="12">
        <v>44873</v>
      </c>
      <c r="B71" s="4" t="s">
        <v>44</v>
      </c>
      <c r="C71" t="s">
        <v>78</v>
      </c>
      <c r="D71" s="8">
        <v>75000000</v>
      </c>
      <c r="E71" t="s">
        <v>0</v>
      </c>
    </row>
    <row r="72" spans="1:5" x14ac:dyDescent="0.25">
      <c r="A72" s="12">
        <v>41765</v>
      </c>
      <c r="B72" s="4" t="s">
        <v>62</v>
      </c>
      <c r="C72" t="s">
        <v>57</v>
      </c>
      <c r="D72" s="8">
        <v>18900000</v>
      </c>
      <c r="E72" t="s">
        <v>48</v>
      </c>
    </row>
    <row r="73" spans="1:5" x14ac:dyDescent="0.25">
      <c r="A73" s="12">
        <v>42682</v>
      </c>
      <c r="B73" s="4" t="s">
        <v>62</v>
      </c>
      <c r="C73" t="s">
        <v>57</v>
      </c>
      <c r="D73" s="8">
        <v>3000000</v>
      </c>
      <c r="E73" t="s">
        <v>0</v>
      </c>
    </row>
    <row r="74" spans="1:5" x14ac:dyDescent="0.25">
      <c r="A74" s="12">
        <v>42682</v>
      </c>
      <c r="B74" s="4" t="s">
        <v>62</v>
      </c>
      <c r="C74" t="s">
        <v>83</v>
      </c>
      <c r="D74" s="8">
        <v>7000000</v>
      </c>
      <c r="E74" t="s">
        <v>0</v>
      </c>
    </row>
    <row r="75" spans="1:5" x14ac:dyDescent="0.25">
      <c r="A75" s="12">
        <v>42682</v>
      </c>
      <c r="B75" s="4" t="s">
        <v>36</v>
      </c>
      <c r="C75" t="s">
        <v>115</v>
      </c>
      <c r="D75" s="8">
        <v>38500000</v>
      </c>
      <c r="E75" t="s">
        <v>0</v>
      </c>
    </row>
    <row r="76" spans="1:5" x14ac:dyDescent="0.25">
      <c r="A76" s="12">
        <v>42682</v>
      </c>
      <c r="B76" s="4" t="s">
        <v>36</v>
      </c>
      <c r="C76" t="s">
        <v>86</v>
      </c>
      <c r="D76" s="8">
        <v>25000000</v>
      </c>
      <c r="E76" t="s">
        <v>0</v>
      </c>
    </row>
    <row r="77" spans="1:5" x14ac:dyDescent="0.25">
      <c r="A77" s="12">
        <v>42682</v>
      </c>
      <c r="B77" s="4" t="s">
        <v>36</v>
      </c>
      <c r="C77" t="s">
        <v>78</v>
      </c>
      <c r="D77" s="8">
        <v>28000000</v>
      </c>
      <c r="E77" t="s">
        <v>0</v>
      </c>
    </row>
    <row r="78" spans="1:5" x14ac:dyDescent="0.25">
      <c r="A78" s="12">
        <v>42682</v>
      </c>
      <c r="B78" s="4" t="s">
        <v>36</v>
      </c>
      <c r="C78" t="s">
        <v>57</v>
      </c>
      <c r="D78" s="8">
        <v>34500000</v>
      </c>
      <c r="E78" t="s">
        <v>0</v>
      </c>
    </row>
    <row r="79" spans="1:5" x14ac:dyDescent="0.25">
      <c r="A79" s="12">
        <v>44768</v>
      </c>
      <c r="B79" s="4" t="s">
        <v>36</v>
      </c>
      <c r="C79" t="s">
        <v>78</v>
      </c>
      <c r="D79" s="8">
        <v>15000000</v>
      </c>
      <c r="E79" t="s">
        <v>0</v>
      </c>
    </row>
    <row r="80" spans="1:5" x14ac:dyDescent="0.25">
      <c r="A80" s="12">
        <v>44768</v>
      </c>
      <c r="B80" s="4" t="s">
        <v>36</v>
      </c>
      <c r="C80" t="s">
        <v>86</v>
      </c>
      <c r="D80" s="8">
        <v>30000000</v>
      </c>
      <c r="E80" t="s">
        <v>0</v>
      </c>
    </row>
    <row r="81" spans="1:5" x14ac:dyDescent="0.25">
      <c r="A81" s="12">
        <v>44768</v>
      </c>
      <c r="B81" s="4" t="s">
        <v>36</v>
      </c>
      <c r="C81" t="s">
        <v>57</v>
      </c>
      <c r="D81" s="8">
        <v>70000000</v>
      </c>
      <c r="E81" t="s">
        <v>0</v>
      </c>
    </row>
    <row r="82" spans="1:5" x14ac:dyDescent="0.25">
      <c r="A82" s="12">
        <v>44768</v>
      </c>
      <c r="B82" s="4" t="s">
        <v>36</v>
      </c>
      <c r="C82" t="s">
        <v>119</v>
      </c>
      <c r="D82" s="8">
        <v>14000000</v>
      </c>
      <c r="E82" t="s">
        <v>0</v>
      </c>
    </row>
    <row r="83" spans="1:5" x14ac:dyDescent="0.25">
      <c r="A83" s="12">
        <v>44768</v>
      </c>
      <c r="B83" s="4" t="s">
        <v>36</v>
      </c>
      <c r="C83" t="s">
        <v>85</v>
      </c>
      <c r="D83" s="8">
        <v>6000000</v>
      </c>
      <c r="E83" t="s">
        <v>0</v>
      </c>
    </row>
    <row r="84" spans="1:5" x14ac:dyDescent="0.25">
      <c r="A84" s="12">
        <v>44768</v>
      </c>
      <c r="B84" s="4" t="s">
        <v>36</v>
      </c>
      <c r="C84" t="s">
        <v>78</v>
      </c>
      <c r="D84" s="8">
        <v>15000000</v>
      </c>
      <c r="E84" t="s">
        <v>0</v>
      </c>
    </row>
    <row r="85" spans="1:5" x14ac:dyDescent="0.25">
      <c r="A85" s="12">
        <v>42311</v>
      </c>
      <c r="B85" s="4" t="s">
        <v>63</v>
      </c>
      <c r="C85" t="s">
        <v>83</v>
      </c>
      <c r="D85" s="8">
        <v>15850000</v>
      </c>
      <c r="E85" t="s">
        <v>0</v>
      </c>
    </row>
    <row r="86" spans="1:5" x14ac:dyDescent="0.25">
      <c r="A86" s="12">
        <v>41583</v>
      </c>
      <c r="B86" s="4" t="s">
        <v>96</v>
      </c>
      <c r="C86" t="s">
        <v>83</v>
      </c>
      <c r="D86" s="8">
        <v>1940000</v>
      </c>
      <c r="E86" t="s">
        <v>0</v>
      </c>
    </row>
    <row r="87" spans="1:5" x14ac:dyDescent="0.25">
      <c r="A87" s="12">
        <v>43046</v>
      </c>
      <c r="B87" s="4" t="s">
        <v>53</v>
      </c>
      <c r="C87" t="s">
        <v>57</v>
      </c>
      <c r="D87" s="8">
        <v>21000000</v>
      </c>
      <c r="E87" t="s">
        <v>48</v>
      </c>
    </row>
    <row r="88" spans="1:5" x14ac:dyDescent="0.25">
      <c r="A88" s="12">
        <v>43046</v>
      </c>
      <c r="B88" s="4" t="s">
        <v>53</v>
      </c>
      <c r="C88" t="s">
        <v>78</v>
      </c>
      <c r="D88" s="8">
        <v>4000000</v>
      </c>
      <c r="E88" t="s">
        <v>0</v>
      </c>
    </row>
    <row r="89" spans="1:5" x14ac:dyDescent="0.25">
      <c r="A89" s="12">
        <v>41583</v>
      </c>
      <c r="B89" s="4" t="s">
        <v>94</v>
      </c>
      <c r="C89" t="s">
        <v>57</v>
      </c>
      <c r="D89" s="8">
        <v>6000000</v>
      </c>
      <c r="E89" t="s">
        <v>48</v>
      </c>
    </row>
    <row r="90" spans="1:5" x14ac:dyDescent="0.25">
      <c r="A90" s="12">
        <v>41947</v>
      </c>
      <c r="B90" s="4" t="s">
        <v>64</v>
      </c>
      <c r="C90" t="s">
        <v>83</v>
      </c>
      <c r="D90" s="8">
        <v>25000000</v>
      </c>
      <c r="E90" t="s">
        <v>0</v>
      </c>
    </row>
    <row r="91" spans="1:5" x14ac:dyDescent="0.25">
      <c r="A91" s="12">
        <v>41947</v>
      </c>
      <c r="B91" s="4" t="s">
        <v>64</v>
      </c>
      <c r="C91" t="s">
        <v>81</v>
      </c>
      <c r="D91" s="8">
        <v>15000000</v>
      </c>
      <c r="E91" t="s">
        <v>0</v>
      </c>
    </row>
    <row r="92" spans="1:5" x14ac:dyDescent="0.25">
      <c r="A92" s="12">
        <v>43774</v>
      </c>
      <c r="B92" s="4" t="s">
        <v>17</v>
      </c>
      <c r="C92" t="s">
        <v>83</v>
      </c>
      <c r="D92" s="8">
        <v>22000000</v>
      </c>
      <c r="E92" t="s">
        <v>0</v>
      </c>
    </row>
    <row r="93" spans="1:5" x14ac:dyDescent="0.25">
      <c r="A93" s="12">
        <v>43774</v>
      </c>
      <c r="B93" s="4" t="s">
        <v>17</v>
      </c>
      <c r="C93" t="s">
        <v>57</v>
      </c>
      <c r="D93" s="8">
        <v>21500000</v>
      </c>
      <c r="E93" t="s">
        <v>0</v>
      </c>
    </row>
    <row r="94" spans="1:5" x14ac:dyDescent="0.25">
      <c r="A94" s="12">
        <v>43774</v>
      </c>
      <c r="B94" s="4" t="s">
        <v>17</v>
      </c>
      <c r="C94" t="s">
        <v>86</v>
      </c>
      <c r="D94" s="8">
        <v>6500000</v>
      </c>
      <c r="E94" t="s">
        <v>0</v>
      </c>
    </row>
    <row r="95" spans="1:5" x14ac:dyDescent="0.25">
      <c r="A95" s="12">
        <v>43410</v>
      </c>
      <c r="B95" s="4" t="s">
        <v>13</v>
      </c>
      <c r="C95" t="s">
        <v>78</v>
      </c>
      <c r="D95" s="8">
        <v>40000000</v>
      </c>
      <c r="E95" t="s">
        <v>0</v>
      </c>
    </row>
    <row r="96" spans="1:5" x14ac:dyDescent="0.25">
      <c r="A96" s="12">
        <v>41219</v>
      </c>
      <c r="B96" s="4" t="s">
        <v>72</v>
      </c>
      <c r="C96" t="s">
        <v>83</v>
      </c>
      <c r="D96" s="8">
        <v>17850000</v>
      </c>
      <c r="E96" t="s">
        <v>0</v>
      </c>
    </row>
    <row r="97" spans="1:5" x14ac:dyDescent="0.25">
      <c r="A97" s="12">
        <v>41219</v>
      </c>
      <c r="B97" s="4" t="s">
        <v>72</v>
      </c>
      <c r="C97" t="s">
        <v>102</v>
      </c>
      <c r="D97" s="8">
        <v>7150000</v>
      </c>
      <c r="E97" t="s">
        <v>0</v>
      </c>
    </row>
    <row r="98" spans="1:5" x14ac:dyDescent="0.25">
      <c r="A98" s="12">
        <v>41219</v>
      </c>
      <c r="B98" s="4" t="s">
        <v>72</v>
      </c>
      <c r="C98" t="s">
        <v>57</v>
      </c>
      <c r="D98" s="8">
        <v>5000000</v>
      </c>
      <c r="E98" t="s">
        <v>0</v>
      </c>
    </row>
    <row r="99" spans="1:5" x14ac:dyDescent="0.25">
      <c r="A99" s="12">
        <v>41219</v>
      </c>
      <c r="B99" s="4" t="s">
        <v>73</v>
      </c>
      <c r="C99" t="s">
        <v>57</v>
      </c>
      <c r="D99" s="8">
        <v>8500000</v>
      </c>
      <c r="E99" t="s">
        <v>0</v>
      </c>
    </row>
    <row r="100" spans="1:5" x14ac:dyDescent="0.25">
      <c r="A100" s="12">
        <v>41219</v>
      </c>
      <c r="B100" s="4" t="s">
        <v>74</v>
      </c>
      <c r="C100" t="s">
        <v>57</v>
      </c>
      <c r="D100" s="8">
        <v>3000000</v>
      </c>
      <c r="E100" t="s">
        <v>0</v>
      </c>
    </row>
    <row r="101" spans="1:5" x14ac:dyDescent="0.25">
      <c r="A101" s="12">
        <v>44873</v>
      </c>
      <c r="B101" s="4" t="s">
        <v>45</v>
      </c>
      <c r="C101" t="s">
        <v>78</v>
      </c>
      <c r="D101" s="8">
        <v>21000000</v>
      </c>
      <c r="E101" t="s">
        <v>0</v>
      </c>
    </row>
    <row r="102" spans="1:5" x14ac:dyDescent="0.25">
      <c r="A102" s="12">
        <v>44873</v>
      </c>
      <c r="B102" s="4" t="s">
        <v>45</v>
      </c>
      <c r="C102" t="s">
        <v>57</v>
      </c>
      <c r="D102" s="8">
        <v>14000000</v>
      </c>
      <c r="E102" t="s">
        <v>0</v>
      </c>
    </row>
    <row r="103" spans="1:5" x14ac:dyDescent="0.25">
      <c r="A103" s="12">
        <v>43410</v>
      </c>
      <c r="B103" s="4" t="s">
        <v>8</v>
      </c>
      <c r="C103" t="s">
        <v>90</v>
      </c>
      <c r="D103" s="8">
        <v>3000000</v>
      </c>
      <c r="E103" t="s">
        <v>48</v>
      </c>
    </row>
    <row r="104" spans="1:5" x14ac:dyDescent="0.25">
      <c r="A104" s="12">
        <v>43410</v>
      </c>
      <c r="B104" s="4" t="s">
        <v>8</v>
      </c>
      <c r="C104" t="s">
        <v>57</v>
      </c>
      <c r="D104" s="8">
        <v>15000000</v>
      </c>
      <c r="E104" t="s">
        <v>48</v>
      </c>
    </row>
    <row r="105" spans="1:5" x14ac:dyDescent="0.25">
      <c r="A105" s="12">
        <v>41765</v>
      </c>
      <c r="B105" s="4" t="s">
        <v>70</v>
      </c>
      <c r="C105" t="s">
        <v>83</v>
      </c>
      <c r="D105" s="8">
        <v>20000000</v>
      </c>
      <c r="E105" t="s">
        <v>0</v>
      </c>
    </row>
    <row r="106" spans="1:5" x14ac:dyDescent="0.25">
      <c r="A106" s="12">
        <v>41765</v>
      </c>
      <c r="B106" s="4" t="s">
        <v>70</v>
      </c>
      <c r="C106" t="s">
        <v>57</v>
      </c>
      <c r="D106" s="8">
        <v>10000000</v>
      </c>
      <c r="E106" t="s">
        <v>0</v>
      </c>
    </row>
    <row r="107" spans="1:5" x14ac:dyDescent="0.25">
      <c r="A107" s="12">
        <v>41219</v>
      </c>
      <c r="B107" s="4" t="s">
        <v>32</v>
      </c>
      <c r="C107" t="s">
        <v>57</v>
      </c>
      <c r="D107" s="8">
        <v>5700000</v>
      </c>
      <c r="E107" t="s">
        <v>0</v>
      </c>
    </row>
    <row r="108" spans="1:5" x14ac:dyDescent="0.25">
      <c r="A108" s="12">
        <v>41219</v>
      </c>
      <c r="B108" s="4" t="s">
        <v>32</v>
      </c>
      <c r="C108" t="s">
        <v>83</v>
      </c>
      <c r="D108" s="8">
        <v>14300000</v>
      </c>
      <c r="E108" t="s">
        <v>0</v>
      </c>
    </row>
    <row r="109" spans="1:5" x14ac:dyDescent="0.25">
      <c r="A109" s="12">
        <v>44502</v>
      </c>
      <c r="B109" s="4" t="s">
        <v>32</v>
      </c>
      <c r="C109" t="s">
        <v>85</v>
      </c>
      <c r="D109" s="8">
        <v>8000000</v>
      </c>
      <c r="E109" t="s">
        <v>0</v>
      </c>
    </row>
    <row r="110" spans="1:5" x14ac:dyDescent="0.25">
      <c r="A110" s="12">
        <v>44502</v>
      </c>
      <c r="B110" s="4" t="s">
        <v>32</v>
      </c>
      <c r="C110" t="s">
        <v>57</v>
      </c>
      <c r="D110" s="8">
        <v>17300000</v>
      </c>
      <c r="E110" t="s">
        <v>0</v>
      </c>
    </row>
    <row r="111" spans="1:5" x14ac:dyDescent="0.25">
      <c r="A111" s="12">
        <v>44502</v>
      </c>
      <c r="B111" s="4" t="s">
        <v>32</v>
      </c>
      <c r="C111" t="s">
        <v>83</v>
      </c>
      <c r="D111" s="8">
        <v>11700000</v>
      </c>
      <c r="E111" t="s">
        <v>0</v>
      </c>
    </row>
    <row r="112" spans="1:5" x14ac:dyDescent="0.25">
      <c r="A112" s="12">
        <v>44502</v>
      </c>
      <c r="B112" s="4" t="s">
        <v>29</v>
      </c>
      <c r="C112" t="s">
        <v>57</v>
      </c>
      <c r="D112" s="8">
        <v>13555000</v>
      </c>
      <c r="E112" t="s">
        <v>48</v>
      </c>
    </row>
    <row r="113" spans="1:5" x14ac:dyDescent="0.25">
      <c r="A113" s="12">
        <v>41555</v>
      </c>
      <c r="B113" s="4" t="s">
        <v>23</v>
      </c>
      <c r="C113" t="s">
        <v>78</v>
      </c>
      <c r="D113" s="8">
        <v>75000000</v>
      </c>
      <c r="E113" t="s">
        <v>0</v>
      </c>
    </row>
    <row r="114" spans="1:5" x14ac:dyDescent="0.25">
      <c r="A114" s="12">
        <v>41947</v>
      </c>
      <c r="B114" s="4" t="s">
        <v>23</v>
      </c>
      <c r="C114" t="s">
        <v>57</v>
      </c>
      <c r="D114" s="8">
        <v>91775000</v>
      </c>
      <c r="E114" t="s">
        <v>0</v>
      </c>
    </row>
    <row r="115" spans="1:5" x14ac:dyDescent="0.25">
      <c r="A115" s="12">
        <v>41947</v>
      </c>
      <c r="B115" s="4" t="s">
        <v>23</v>
      </c>
      <c r="C115" t="s">
        <v>57</v>
      </c>
      <c r="D115" s="8">
        <v>91775000</v>
      </c>
      <c r="E115" t="s">
        <v>0</v>
      </c>
    </row>
    <row r="116" spans="1:5" x14ac:dyDescent="0.25">
      <c r="A116" s="12">
        <v>43018</v>
      </c>
      <c r="B116" s="4" t="s">
        <v>23</v>
      </c>
      <c r="C116" t="s">
        <v>78</v>
      </c>
      <c r="D116" s="8">
        <v>206700000</v>
      </c>
      <c r="E116" t="s">
        <v>0</v>
      </c>
    </row>
    <row r="117" spans="1:5" x14ac:dyDescent="0.25">
      <c r="A117" s="12">
        <v>44138</v>
      </c>
      <c r="B117" s="4" t="s">
        <v>23</v>
      </c>
      <c r="C117" t="s">
        <v>86</v>
      </c>
      <c r="D117" s="8">
        <v>80000000</v>
      </c>
      <c r="E117" t="s">
        <v>0</v>
      </c>
    </row>
    <row r="118" spans="1:5" ht="17.25" x14ac:dyDescent="0.4">
      <c r="A118" s="12">
        <v>44873</v>
      </c>
      <c r="B118" s="3" t="s">
        <v>23</v>
      </c>
      <c r="C118" s="1" t="s">
        <v>57</v>
      </c>
      <c r="D118" s="9">
        <v>275000000</v>
      </c>
      <c r="E118" t="s">
        <v>0</v>
      </c>
    </row>
    <row r="119" spans="1:5" x14ac:dyDescent="0.25">
      <c r="A119" s="12">
        <v>41527</v>
      </c>
      <c r="B119" s="4" t="s">
        <v>71</v>
      </c>
      <c r="C119" t="s">
        <v>83</v>
      </c>
      <c r="D119" s="8">
        <v>2000000</v>
      </c>
      <c r="E119" t="s">
        <v>0</v>
      </c>
    </row>
    <row r="120" spans="1:5" x14ac:dyDescent="0.25">
      <c r="A120" s="12">
        <v>41527</v>
      </c>
      <c r="B120" s="4" t="s">
        <v>71</v>
      </c>
      <c r="C120" t="s">
        <v>83</v>
      </c>
      <c r="D120" s="8">
        <v>6500000</v>
      </c>
      <c r="E120" t="s">
        <v>0</v>
      </c>
    </row>
    <row r="121" spans="1:5" x14ac:dyDescent="0.25">
      <c r="A121" s="12">
        <v>41527</v>
      </c>
      <c r="B121" s="4" t="s">
        <v>71</v>
      </c>
      <c r="C121" t="s">
        <v>57</v>
      </c>
      <c r="D121" s="8">
        <v>2000000</v>
      </c>
      <c r="E121" t="s">
        <v>0</v>
      </c>
    </row>
    <row r="122" spans="1:5" x14ac:dyDescent="0.25">
      <c r="A122" s="12">
        <v>41527</v>
      </c>
      <c r="B122" s="4" t="s">
        <v>71</v>
      </c>
      <c r="C122" t="s">
        <v>79</v>
      </c>
      <c r="D122" s="8">
        <v>4000000</v>
      </c>
      <c r="E122" t="s">
        <v>0</v>
      </c>
    </row>
    <row r="123" spans="1:5" x14ac:dyDescent="0.25">
      <c r="A123" s="12">
        <v>44502</v>
      </c>
      <c r="B123" s="4" t="s">
        <v>34</v>
      </c>
      <c r="C123" t="s">
        <v>83</v>
      </c>
      <c r="D123" s="8">
        <v>10000000</v>
      </c>
      <c r="E123" t="s">
        <v>0</v>
      </c>
    </row>
    <row r="124" spans="1:5" x14ac:dyDescent="0.25">
      <c r="A124" s="12">
        <v>41947</v>
      </c>
      <c r="B124" s="4" t="s">
        <v>37</v>
      </c>
      <c r="C124" t="s">
        <v>83</v>
      </c>
      <c r="D124" s="8">
        <v>42350000</v>
      </c>
      <c r="E124" t="s">
        <v>0</v>
      </c>
    </row>
    <row r="125" spans="1:5" x14ac:dyDescent="0.25">
      <c r="A125" s="12">
        <v>41947</v>
      </c>
      <c r="B125" s="4" t="s">
        <v>37</v>
      </c>
      <c r="C125" t="s">
        <v>57</v>
      </c>
      <c r="D125" s="8">
        <v>30850000</v>
      </c>
      <c r="E125" t="s">
        <v>0</v>
      </c>
    </row>
    <row r="126" spans="1:5" x14ac:dyDescent="0.25">
      <c r="A126" s="12">
        <v>41947</v>
      </c>
      <c r="B126" s="4" t="s">
        <v>37</v>
      </c>
      <c r="C126" t="s">
        <v>79</v>
      </c>
      <c r="D126" s="8">
        <v>4600000</v>
      </c>
      <c r="E126" t="s">
        <v>0</v>
      </c>
    </row>
    <row r="127" spans="1:5" x14ac:dyDescent="0.25">
      <c r="A127" s="12">
        <v>44873</v>
      </c>
      <c r="B127" s="4" t="s">
        <v>37</v>
      </c>
      <c r="C127" t="s">
        <v>79</v>
      </c>
      <c r="D127" s="8">
        <v>14350000</v>
      </c>
      <c r="E127" t="s">
        <v>0</v>
      </c>
    </row>
    <row r="128" spans="1:5" x14ac:dyDescent="0.25">
      <c r="A128" s="12">
        <v>44873</v>
      </c>
      <c r="B128" s="4" t="s">
        <v>37</v>
      </c>
      <c r="C128" t="s">
        <v>91</v>
      </c>
      <c r="D128" s="8">
        <v>12500000</v>
      </c>
      <c r="E128" t="s">
        <v>0</v>
      </c>
    </row>
    <row r="129" spans="1:5" x14ac:dyDescent="0.25">
      <c r="A129" s="12">
        <v>44873</v>
      </c>
      <c r="B129" s="4" t="s">
        <v>37</v>
      </c>
      <c r="C129" t="s">
        <v>57</v>
      </c>
      <c r="D129" s="8">
        <v>22430000</v>
      </c>
      <c r="E129" t="s">
        <v>0</v>
      </c>
    </row>
    <row r="130" spans="1:5" x14ac:dyDescent="0.25">
      <c r="A130" s="12">
        <v>44873</v>
      </c>
      <c r="B130" s="4" t="s">
        <v>37</v>
      </c>
      <c r="C130" t="s">
        <v>78</v>
      </c>
      <c r="D130" s="8">
        <v>25720000</v>
      </c>
      <c r="E130" t="s">
        <v>0</v>
      </c>
    </row>
    <row r="131" spans="1:5" x14ac:dyDescent="0.25">
      <c r="A131" s="12">
        <v>41219</v>
      </c>
      <c r="B131" s="4" t="s">
        <v>60</v>
      </c>
      <c r="C131" t="s">
        <v>103</v>
      </c>
      <c r="D131" s="8">
        <v>42000000</v>
      </c>
      <c r="E131" t="s">
        <v>48</v>
      </c>
    </row>
    <row r="132" spans="1:5" x14ac:dyDescent="0.25">
      <c r="A132" s="12">
        <v>41947</v>
      </c>
      <c r="B132" s="4" t="s">
        <v>60</v>
      </c>
      <c r="C132" t="s">
        <v>83</v>
      </c>
      <c r="D132" s="8">
        <v>44000000</v>
      </c>
      <c r="E132" t="s">
        <v>0</v>
      </c>
    </row>
    <row r="133" spans="1:5" x14ac:dyDescent="0.25">
      <c r="A133" s="12">
        <v>42682</v>
      </c>
      <c r="B133" s="4" t="s">
        <v>60</v>
      </c>
      <c r="C133" t="s">
        <v>57</v>
      </c>
      <c r="D133" s="8">
        <v>35000000</v>
      </c>
      <c r="E133" t="s">
        <v>0</v>
      </c>
    </row>
    <row r="134" spans="1:5" x14ac:dyDescent="0.25">
      <c r="A134" s="12">
        <v>41947</v>
      </c>
      <c r="B134" s="4" t="s">
        <v>5</v>
      </c>
      <c r="C134" t="s">
        <v>83</v>
      </c>
      <c r="D134" s="8">
        <v>42350000</v>
      </c>
      <c r="E134" t="s">
        <v>0</v>
      </c>
    </row>
    <row r="135" spans="1:5" x14ac:dyDescent="0.25">
      <c r="A135" s="12">
        <v>41947</v>
      </c>
      <c r="B135" s="4" t="s">
        <v>5</v>
      </c>
      <c r="C135" t="s">
        <v>107</v>
      </c>
      <c r="D135" s="8">
        <v>31000000</v>
      </c>
      <c r="E135" t="s">
        <v>0</v>
      </c>
    </row>
    <row r="136" spans="1:5" x14ac:dyDescent="0.25">
      <c r="A136" s="12">
        <v>41947</v>
      </c>
      <c r="B136" s="4" t="s">
        <v>5</v>
      </c>
      <c r="C136" t="s">
        <v>57</v>
      </c>
      <c r="D136" s="8">
        <v>30850000</v>
      </c>
      <c r="E136" t="s">
        <v>0</v>
      </c>
    </row>
    <row r="137" spans="1:5" x14ac:dyDescent="0.25">
      <c r="A137" s="12">
        <v>41947</v>
      </c>
      <c r="B137" s="4" t="s">
        <v>5</v>
      </c>
      <c r="C137" t="s">
        <v>86</v>
      </c>
      <c r="D137" s="8">
        <v>10000000</v>
      </c>
      <c r="E137" t="s">
        <v>0</v>
      </c>
    </row>
    <row r="138" spans="1:5" x14ac:dyDescent="0.25">
      <c r="A138" s="12">
        <v>41947</v>
      </c>
      <c r="B138" s="4" t="s">
        <v>5</v>
      </c>
      <c r="C138" t="s">
        <v>81</v>
      </c>
      <c r="D138" s="8">
        <v>25000000</v>
      </c>
      <c r="E138" t="s">
        <v>0</v>
      </c>
    </row>
    <row r="139" spans="1:5" x14ac:dyDescent="0.25">
      <c r="A139" s="12">
        <v>43410</v>
      </c>
      <c r="B139" s="4" t="s">
        <v>5</v>
      </c>
      <c r="C139" t="s">
        <v>83</v>
      </c>
      <c r="D139" s="8">
        <v>43700000</v>
      </c>
      <c r="E139" t="s">
        <v>0</v>
      </c>
    </row>
    <row r="140" spans="1:5" x14ac:dyDescent="0.25">
      <c r="A140" s="12">
        <v>43410</v>
      </c>
      <c r="B140" s="4" t="s">
        <v>5</v>
      </c>
      <c r="C140" t="s">
        <v>107</v>
      </c>
      <c r="D140" s="8">
        <v>21100000</v>
      </c>
      <c r="E140" t="s">
        <v>0</v>
      </c>
    </row>
    <row r="141" spans="1:5" x14ac:dyDescent="0.25">
      <c r="A141" s="12">
        <v>43410</v>
      </c>
      <c r="B141" s="4" t="s">
        <v>5</v>
      </c>
      <c r="C141" t="s">
        <v>57</v>
      </c>
      <c r="D141" s="8">
        <v>31000000</v>
      </c>
      <c r="E141" t="s">
        <v>0</v>
      </c>
    </row>
    <row r="142" spans="1:5" x14ac:dyDescent="0.25">
      <c r="A142" s="12">
        <v>43410</v>
      </c>
      <c r="B142" s="4" t="s">
        <v>5</v>
      </c>
      <c r="C142" t="s">
        <v>86</v>
      </c>
      <c r="D142" s="8">
        <v>11700000</v>
      </c>
      <c r="E142" t="s">
        <v>0</v>
      </c>
    </row>
    <row r="143" spans="1:5" x14ac:dyDescent="0.25">
      <c r="A143" s="12">
        <v>43410</v>
      </c>
      <c r="B143" s="4" t="s">
        <v>5</v>
      </c>
      <c r="C143" t="s">
        <v>81</v>
      </c>
      <c r="D143" s="8">
        <v>14500000</v>
      </c>
      <c r="E143" t="s">
        <v>0</v>
      </c>
    </row>
    <row r="144" spans="1:5" x14ac:dyDescent="0.25">
      <c r="A144" s="12">
        <v>42682</v>
      </c>
      <c r="B144" s="4" t="s">
        <v>56</v>
      </c>
      <c r="C144" t="s">
        <v>57</v>
      </c>
      <c r="D144" s="8">
        <v>4500000</v>
      </c>
      <c r="E144" t="s">
        <v>0</v>
      </c>
    </row>
    <row r="145" spans="2:4" x14ac:dyDescent="0.25">
      <c r="B145" s="4" t="s">
        <v>175</v>
      </c>
      <c r="C145">
        <v>143</v>
      </c>
    </row>
    <row r="146" spans="2:4" x14ac:dyDescent="0.25">
      <c r="D146" s="11">
        <f>SUM(D2:D144)</f>
        <v>4301512000</v>
      </c>
    </row>
    <row r="147" spans="2:4" x14ac:dyDescent="0.25">
      <c r="B147" t="s">
        <v>184</v>
      </c>
      <c r="C147" cm="1">
        <f t="array" ref="C147">IF(SUM(ISERROR('All Municipal Referenda'!$A$2:$E$144)*1)&gt;0,NA(),COUNTA(_xlfn.UNIQUE('All Municipal Referenda'!$B$2:$B$144)))</f>
        <v>44</v>
      </c>
    </row>
  </sheetData>
  <sortState xmlns:xlrd2="http://schemas.microsoft.com/office/spreadsheetml/2017/richdata2" ref="A2:E144">
    <sortCondition ref="B2:B144"/>
  </sortState>
  <conditionalFormatting sqref="E1:E144">
    <cfRule type="cellIs" dxfId="1" priority="1" operator="equal">
      <formula>"N"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92361-4B1F-41F6-961E-72EF435BC348}">
  <dimension ref="A1:I288"/>
  <sheetViews>
    <sheetView zoomScale="85" zoomScaleNormal="85" workbookViewId="0">
      <selection activeCell="C243" sqref="C243"/>
    </sheetView>
  </sheetViews>
  <sheetFormatPr defaultRowHeight="15" outlineLevelRow="2" x14ac:dyDescent="0.25"/>
  <cols>
    <col min="1" max="1" width="9.7109375" customWidth="1"/>
    <col min="2" max="2" width="17.5703125" customWidth="1"/>
    <col min="3" max="3" width="47.42578125" customWidth="1"/>
    <col min="4" max="4" width="24.140625" customWidth="1"/>
    <col min="5" max="5" width="21.85546875" style="16" customWidth="1"/>
    <col min="6" max="6" width="9.85546875" customWidth="1"/>
    <col min="8" max="8" width="13.140625" customWidth="1"/>
    <col min="9" max="9" width="42.42578125" customWidth="1"/>
  </cols>
  <sheetData>
    <row r="1" spans="1:9" ht="15.75" customHeight="1" x14ac:dyDescent="0.25">
      <c r="A1" s="2" t="s">
        <v>121</v>
      </c>
      <c r="B1" s="4" t="s">
        <v>122</v>
      </c>
      <c r="C1" t="s">
        <v>100</v>
      </c>
      <c r="D1" s="1" t="s">
        <v>101</v>
      </c>
      <c r="E1" s="15" t="s">
        <v>97</v>
      </c>
      <c r="F1" s="1" t="s">
        <v>104</v>
      </c>
      <c r="G1" t="s">
        <v>75</v>
      </c>
      <c r="H1" t="s">
        <v>76</v>
      </c>
      <c r="I1" t="s">
        <v>187</v>
      </c>
    </row>
    <row r="2" spans="1:9" ht="17.25" customHeight="1" outlineLevel="2" x14ac:dyDescent="0.4">
      <c r="A2" s="12">
        <v>41583</v>
      </c>
      <c r="B2" s="4" t="s">
        <v>9</v>
      </c>
      <c r="C2" t="s">
        <v>105</v>
      </c>
      <c r="E2" s="9">
        <v>4000000</v>
      </c>
      <c r="F2" t="s">
        <v>0</v>
      </c>
      <c r="G2" t="str">
        <f>IF(COUNTIF(B2,"*County*"),"Yes","No")</f>
        <v>No</v>
      </c>
      <c r="H2" t="str">
        <f>IF(G2="Yes","No","Yes")</f>
        <v>Yes</v>
      </c>
    </row>
    <row r="3" spans="1:9" ht="15.75" customHeight="1" outlineLevel="1" x14ac:dyDescent="0.25">
      <c r="A3" s="12"/>
      <c r="B3" s="4"/>
      <c r="C3" s="13" t="s">
        <v>105</v>
      </c>
      <c r="E3" s="15">
        <f>SUBTOTAL(9,E2:E2)</f>
        <v>4000000</v>
      </c>
      <c r="I3" s="11">
        <f>AVERAGE(E2)</f>
        <v>4000000</v>
      </c>
    </row>
    <row r="4" spans="1:9" ht="15.75" customHeight="1" outlineLevel="1" x14ac:dyDescent="0.25">
      <c r="A4" s="12"/>
      <c r="B4" s="4"/>
      <c r="E4" s="15"/>
      <c r="I4" s="17"/>
    </row>
    <row r="5" spans="1:9" ht="17.25" outlineLevel="2" x14ac:dyDescent="0.4">
      <c r="A5" s="12">
        <v>41219</v>
      </c>
      <c r="B5" s="4" t="s">
        <v>60</v>
      </c>
      <c r="C5" t="s">
        <v>103</v>
      </c>
      <c r="E5" s="9">
        <v>42000000</v>
      </c>
      <c r="F5" t="s">
        <v>48</v>
      </c>
      <c r="G5" t="str">
        <f>IF(COUNTIF(B5,"*County*"),"Yes","No")</f>
        <v>No</v>
      </c>
      <c r="H5" t="str">
        <f>IF(G5="Yes","No","Yes")</f>
        <v>Yes</v>
      </c>
    </row>
    <row r="6" spans="1:9" outlineLevel="1" x14ac:dyDescent="0.25">
      <c r="A6" s="12"/>
      <c r="B6" s="4"/>
      <c r="C6" s="5" t="s">
        <v>103</v>
      </c>
      <c r="E6" s="15">
        <f>SUBTOTAL(9,E5:E5)</f>
        <v>42000000</v>
      </c>
      <c r="I6" s="11" t="s">
        <v>188</v>
      </c>
    </row>
    <row r="7" spans="1:9" outlineLevel="1" x14ac:dyDescent="0.25">
      <c r="A7" s="12"/>
      <c r="B7" s="4"/>
      <c r="E7" s="15"/>
    </row>
    <row r="8" spans="1:9" outlineLevel="2" x14ac:dyDescent="0.25">
      <c r="A8" s="12">
        <v>41765</v>
      </c>
      <c r="B8" s="4" t="s">
        <v>35</v>
      </c>
      <c r="C8" t="s">
        <v>80</v>
      </c>
      <c r="E8" s="15">
        <v>18000000</v>
      </c>
      <c r="F8" t="s">
        <v>0</v>
      </c>
      <c r="G8" t="str">
        <f>IF(COUNTIF(B8,"*County*"),"Yes","No")</f>
        <v>No</v>
      </c>
      <c r="H8" t="str">
        <f>IF(G8="Yes","No","Yes")</f>
        <v>Yes</v>
      </c>
    </row>
    <row r="9" spans="1:9" ht="17.25" outlineLevel="2" x14ac:dyDescent="0.4">
      <c r="A9" s="12">
        <v>43228</v>
      </c>
      <c r="B9" s="4" t="s">
        <v>35</v>
      </c>
      <c r="C9" t="s">
        <v>80</v>
      </c>
      <c r="E9" s="9">
        <v>6000000</v>
      </c>
      <c r="F9" t="s">
        <v>0</v>
      </c>
      <c r="G9" t="str">
        <f>IF(COUNTIF(B9,"*County*"),"Yes","No")</f>
        <v>No</v>
      </c>
      <c r="H9" t="str">
        <f>IF(G9="Yes","No","Yes")</f>
        <v>Yes</v>
      </c>
    </row>
    <row r="10" spans="1:9" outlineLevel="1" x14ac:dyDescent="0.25">
      <c r="A10" s="12"/>
      <c r="B10" s="4"/>
      <c r="C10" s="5" t="s">
        <v>148</v>
      </c>
      <c r="E10" s="15">
        <f>SUBTOTAL(9,E8:E9)</f>
        <v>24000000</v>
      </c>
      <c r="I10" s="11">
        <f>AVERAGE(E8:E9)</f>
        <v>12000000</v>
      </c>
    </row>
    <row r="11" spans="1:9" outlineLevel="1" x14ac:dyDescent="0.25">
      <c r="A11" s="12"/>
      <c r="B11" s="4"/>
      <c r="E11" s="15"/>
    </row>
    <row r="12" spans="1:9" ht="17.25" customHeight="1" outlineLevel="2" x14ac:dyDescent="0.4">
      <c r="A12" s="12">
        <v>42311</v>
      </c>
      <c r="B12" s="4" t="s">
        <v>35</v>
      </c>
      <c r="C12" t="s">
        <v>112</v>
      </c>
      <c r="E12" s="9">
        <v>10000000</v>
      </c>
      <c r="F12" t="s">
        <v>48</v>
      </c>
      <c r="G12" t="str">
        <f>IF(COUNTIF(B12,"*County*"),"Yes","No")</f>
        <v>No</v>
      </c>
      <c r="H12" t="str">
        <f>IF(G12="Yes","No","Yes")</f>
        <v>Yes</v>
      </c>
    </row>
    <row r="13" spans="1:9" ht="14.25" customHeight="1" outlineLevel="1" x14ac:dyDescent="0.25">
      <c r="A13" s="12"/>
      <c r="B13" s="4"/>
      <c r="C13" s="5" t="s">
        <v>149</v>
      </c>
      <c r="E13" s="15">
        <f>SUBTOTAL(9,E12:E12)</f>
        <v>10000000</v>
      </c>
      <c r="I13" s="11" t="s">
        <v>188</v>
      </c>
    </row>
    <row r="14" spans="1:9" ht="14.25" customHeight="1" outlineLevel="1" x14ac:dyDescent="0.25">
      <c r="A14" s="12"/>
      <c r="B14" s="4"/>
      <c r="E14" s="15"/>
    </row>
    <row r="15" spans="1:9" ht="17.25" outlineLevel="2" x14ac:dyDescent="0.4">
      <c r="A15" s="12">
        <v>42682</v>
      </c>
      <c r="B15" s="4" t="s">
        <v>36</v>
      </c>
      <c r="C15" t="s">
        <v>115</v>
      </c>
      <c r="E15" s="9">
        <v>38500000</v>
      </c>
      <c r="F15" t="s">
        <v>0</v>
      </c>
      <c r="G15" t="str">
        <f>IF(COUNTIF(B15,"*County*"),"Yes","No")</f>
        <v>No</v>
      </c>
      <c r="H15" t="str">
        <f>IF(G15="Yes","No","Yes")</f>
        <v>Yes</v>
      </c>
    </row>
    <row r="16" spans="1:9" outlineLevel="1" x14ac:dyDescent="0.25">
      <c r="A16" s="12"/>
      <c r="B16" s="4"/>
      <c r="C16" s="5" t="s">
        <v>150</v>
      </c>
      <c r="E16" s="15">
        <f>SUBTOTAL(9,E15:E15)</f>
        <v>38500000</v>
      </c>
      <c r="I16" s="11">
        <f>AVERAGE(E15)</f>
        <v>38500000</v>
      </c>
    </row>
    <row r="17" spans="1:8" outlineLevel="1" x14ac:dyDescent="0.25">
      <c r="A17" s="12"/>
      <c r="B17" s="4"/>
      <c r="E17" s="15"/>
    </row>
    <row r="18" spans="1:8" outlineLevel="2" x14ac:dyDescent="0.25">
      <c r="A18" s="12">
        <v>41219</v>
      </c>
      <c r="B18" s="4" t="s">
        <v>1</v>
      </c>
      <c r="C18" t="s">
        <v>77</v>
      </c>
      <c r="E18" s="15">
        <v>15000000</v>
      </c>
      <c r="F18" t="s">
        <v>0</v>
      </c>
      <c r="G18" t="str">
        <f t="shared" ref="G18:G40" si="0">IF(COUNTIF(B18,"*County*"),"Yes","No")</f>
        <v>Yes</v>
      </c>
      <c r="H18" t="str">
        <f t="shared" ref="H18:H40" si="1">IF(G18="Yes","No","Yes")</f>
        <v>No</v>
      </c>
    </row>
    <row r="19" spans="1:8" outlineLevel="2" x14ac:dyDescent="0.25">
      <c r="A19" s="12">
        <v>41219</v>
      </c>
      <c r="B19" s="4" t="s">
        <v>11</v>
      </c>
      <c r="C19" t="s">
        <v>77</v>
      </c>
      <c r="E19" s="15">
        <v>200000000</v>
      </c>
      <c r="F19" t="s">
        <v>0</v>
      </c>
      <c r="G19" t="str">
        <f t="shared" si="0"/>
        <v>Yes</v>
      </c>
      <c r="H19" t="str">
        <f t="shared" si="1"/>
        <v>No</v>
      </c>
    </row>
    <row r="20" spans="1:8" outlineLevel="2" x14ac:dyDescent="0.25">
      <c r="A20" s="12">
        <v>41583</v>
      </c>
      <c r="B20" s="4" t="s">
        <v>6</v>
      </c>
      <c r="C20" t="s">
        <v>77</v>
      </c>
      <c r="E20" s="15">
        <v>7000000</v>
      </c>
      <c r="F20" t="s">
        <v>0</v>
      </c>
      <c r="G20" t="str">
        <f t="shared" si="0"/>
        <v>Yes</v>
      </c>
      <c r="H20" t="str">
        <f t="shared" si="1"/>
        <v>No</v>
      </c>
    </row>
    <row r="21" spans="1:8" ht="30" outlineLevel="2" x14ac:dyDescent="0.25">
      <c r="A21" s="12">
        <v>41583</v>
      </c>
      <c r="B21" s="4" t="s">
        <v>52</v>
      </c>
      <c r="C21" t="s">
        <v>77</v>
      </c>
      <c r="E21" s="15">
        <v>210000000</v>
      </c>
      <c r="F21" t="s">
        <v>0</v>
      </c>
      <c r="G21" t="str">
        <f t="shared" si="0"/>
        <v>Yes</v>
      </c>
      <c r="H21" t="str">
        <f t="shared" si="1"/>
        <v>No</v>
      </c>
    </row>
    <row r="22" spans="1:8" outlineLevel="2" x14ac:dyDescent="0.25">
      <c r="A22" s="12">
        <v>41583</v>
      </c>
      <c r="B22" s="4" t="s">
        <v>95</v>
      </c>
      <c r="C22" t="s">
        <v>77</v>
      </c>
      <c r="E22" s="15">
        <v>19900000</v>
      </c>
      <c r="F22" t="s">
        <v>0</v>
      </c>
      <c r="G22" t="str">
        <f t="shared" si="0"/>
        <v>Yes</v>
      </c>
      <c r="H22" t="str">
        <f t="shared" si="1"/>
        <v>No</v>
      </c>
    </row>
    <row r="23" spans="1:8" outlineLevel="2" x14ac:dyDescent="0.25">
      <c r="A23" s="12">
        <v>41947</v>
      </c>
      <c r="B23" s="4" t="s">
        <v>65</v>
      </c>
      <c r="C23" t="s">
        <v>77</v>
      </c>
      <c r="E23" s="15">
        <v>9000000</v>
      </c>
      <c r="F23" t="s">
        <v>0</v>
      </c>
      <c r="G23" t="str">
        <f t="shared" si="0"/>
        <v>Yes</v>
      </c>
      <c r="H23" t="str">
        <f t="shared" si="1"/>
        <v>No</v>
      </c>
    </row>
    <row r="24" spans="1:8" outlineLevel="2" x14ac:dyDescent="0.25">
      <c r="A24" s="12">
        <v>41947</v>
      </c>
      <c r="B24" s="4" t="s">
        <v>20</v>
      </c>
      <c r="C24" t="s">
        <v>77</v>
      </c>
      <c r="E24" s="15">
        <v>12000000</v>
      </c>
      <c r="F24" t="s">
        <v>0</v>
      </c>
      <c r="G24" t="str">
        <f t="shared" si="0"/>
        <v>Yes</v>
      </c>
      <c r="H24" t="str">
        <f t="shared" si="1"/>
        <v>No</v>
      </c>
    </row>
    <row r="25" spans="1:8" outlineLevel="2" x14ac:dyDescent="0.25">
      <c r="A25" s="12">
        <v>41947</v>
      </c>
      <c r="B25" s="4" t="s">
        <v>24</v>
      </c>
      <c r="C25" t="s">
        <v>77</v>
      </c>
      <c r="D25" t="s">
        <v>108</v>
      </c>
      <c r="E25" s="15">
        <v>9000000</v>
      </c>
      <c r="F25" t="s">
        <v>0</v>
      </c>
      <c r="G25" t="str">
        <f t="shared" si="0"/>
        <v>Yes</v>
      </c>
      <c r="H25" t="str">
        <f t="shared" si="1"/>
        <v>No</v>
      </c>
    </row>
    <row r="26" spans="1:8" outlineLevel="2" x14ac:dyDescent="0.25">
      <c r="A26" s="12">
        <v>41947</v>
      </c>
      <c r="B26" s="4" t="s">
        <v>24</v>
      </c>
      <c r="C26" t="s">
        <v>77</v>
      </c>
      <c r="D26" t="s">
        <v>109</v>
      </c>
      <c r="E26" s="15">
        <v>5000000</v>
      </c>
      <c r="F26" t="s">
        <v>0</v>
      </c>
      <c r="G26" t="str">
        <f t="shared" si="0"/>
        <v>Yes</v>
      </c>
      <c r="H26" t="str">
        <f t="shared" si="1"/>
        <v>No</v>
      </c>
    </row>
    <row r="27" spans="1:8" outlineLevel="2" x14ac:dyDescent="0.25">
      <c r="A27" s="12">
        <v>41947</v>
      </c>
      <c r="B27" s="4" t="s">
        <v>24</v>
      </c>
      <c r="C27" t="s">
        <v>77</v>
      </c>
      <c r="D27" t="s">
        <v>110</v>
      </c>
      <c r="E27" s="15">
        <v>5000000</v>
      </c>
      <c r="F27" t="s">
        <v>0</v>
      </c>
      <c r="G27" t="str">
        <f t="shared" si="0"/>
        <v>Yes</v>
      </c>
      <c r="H27" t="str">
        <f t="shared" si="1"/>
        <v>No</v>
      </c>
    </row>
    <row r="28" spans="1:8" outlineLevel="2" x14ac:dyDescent="0.25">
      <c r="A28" s="12">
        <v>41947</v>
      </c>
      <c r="B28" s="4" t="s">
        <v>24</v>
      </c>
      <c r="C28" t="s">
        <v>77</v>
      </c>
      <c r="D28" t="s">
        <v>111</v>
      </c>
      <c r="E28" s="15">
        <v>4000000</v>
      </c>
      <c r="F28" t="s">
        <v>0</v>
      </c>
      <c r="G28" t="str">
        <f t="shared" si="0"/>
        <v>Yes</v>
      </c>
      <c r="H28" t="str">
        <f t="shared" si="1"/>
        <v>No</v>
      </c>
    </row>
    <row r="29" spans="1:8" outlineLevel="2" x14ac:dyDescent="0.25">
      <c r="A29" s="12">
        <v>42682</v>
      </c>
      <c r="B29" s="4" t="s">
        <v>59</v>
      </c>
      <c r="C29" t="s">
        <v>77</v>
      </c>
      <c r="E29" s="15">
        <v>65000000</v>
      </c>
      <c r="F29" t="s">
        <v>0</v>
      </c>
      <c r="G29" t="str">
        <f t="shared" si="0"/>
        <v>Yes</v>
      </c>
      <c r="H29" t="str">
        <f t="shared" si="1"/>
        <v>No</v>
      </c>
    </row>
    <row r="30" spans="1:8" outlineLevel="2" x14ac:dyDescent="0.25">
      <c r="A30" s="12">
        <v>42682</v>
      </c>
      <c r="B30" s="4" t="s">
        <v>43</v>
      </c>
      <c r="C30" t="s">
        <v>77</v>
      </c>
      <c r="E30" s="15">
        <v>20195000</v>
      </c>
      <c r="F30" t="s">
        <v>0</v>
      </c>
      <c r="G30" t="str">
        <f t="shared" si="0"/>
        <v>Yes</v>
      </c>
      <c r="H30" t="str">
        <f t="shared" si="1"/>
        <v>No</v>
      </c>
    </row>
    <row r="31" spans="1:8" outlineLevel="2" x14ac:dyDescent="0.25">
      <c r="A31" s="12">
        <v>42682</v>
      </c>
      <c r="B31" s="4" t="s">
        <v>10</v>
      </c>
      <c r="C31" t="s">
        <v>77</v>
      </c>
      <c r="E31" s="15">
        <v>40200000</v>
      </c>
      <c r="F31" t="s">
        <v>0</v>
      </c>
      <c r="G31" t="str">
        <f t="shared" si="0"/>
        <v>Yes</v>
      </c>
      <c r="H31" t="str">
        <f t="shared" si="1"/>
        <v>No</v>
      </c>
    </row>
    <row r="32" spans="1:8" outlineLevel="2" x14ac:dyDescent="0.25">
      <c r="A32" s="12">
        <v>43228</v>
      </c>
      <c r="B32" s="4" t="s">
        <v>51</v>
      </c>
      <c r="C32" t="s">
        <v>77</v>
      </c>
      <c r="E32" s="15">
        <v>20000000</v>
      </c>
      <c r="F32" t="s">
        <v>0</v>
      </c>
      <c r="G32" t="str">
        <f t="shared" si="0"/>
        <v>Yes</v>
      </c>
      <c r="H32" t="str">
        <f t="shared" si="1"/>
        <v>No</v>
      </c>
    </row>
    <row r="33" spans="1:9" outlineLevel="2" x14ac:dyDescent="0.25">
      <c r="A33" s="12">
        <v>43410</v>
      </c>
      <c r="B33" s="4" t="s">
        <v>2</v>
      </c>
      <c r="C33" t="s">
        <v>77</v>
      </c>
      <c r="E33" s="15">
        <v>39600000</v>
      </c>
      <c r="F33" t="s">
        <v>0</v>
      </c>
      <c r="G33" t="str">
        <f t="shared" si="0"/>
        <v>Yes</v>
      </c>
      <c r="H33" t="str">
        <f t="shared" si="1"/>
        <v>No</v>
      </c>
    </row>
    <row r="34" spans="1:9" outlineLevel="2" x14ac:dyDescent="0.25">
      <c r="A34" s="12">
        <v>43410</v>
      </c>
      <c r="B34" s="4" t="s">
        <v>6</v>
      </c>
      <c r="C34" t="s">
        <v>77</v>
      </c>
      <c r="E34" s="15">
        <v>15000000</v>
      </c>
      <c r="F34" t="s">
        <v>0</v>
      </c>
      <c r="G34" t="str">
        <f t="shared" si="0"/>
        <v>Yes</v>
      </c>
      <c r="H34" t="str">
        <f t="shared" si="1"/>
        <v>No</v>
      </c>
    </row>
    <row r="35" spans="1:9" outlineLevel="2" x14ac:dyDescent="0.25">
      <c r="A35" s="12">
        <v>43410</v>
      </c>
      <c r="B35" s="4" t="s">
        <v>11</v>
      </c>
      <c r="C35" t="s">
        <v>77</v>
      </c>
      <c r="E35" s="15">
        <v>349000000</v>
      </c>
      <c r="F35" t="s">
        <v>0</v>
      </c>
      <c r="G35" t="str">
        <f t="shared" si="0"/>
        <v>Yes</v>
      </c>
      <c r="H35" t="str">
        <f t="shared" si="1"/>
        <v>No</v>
      </c>
    </row>
    <row r="36" spans="1:9" outlineLevel="2" x14ac:dyDescent="0.25">
      <c r="A36" s="12">
        <v>43893</v>
      </c>
      <c r="B36" s="4" t="s">
        <v>19</v>
      </c>
      <c r="C36" t="s">
        <v>77</v>
      </c>
      <c r="E36" s="15">
        <v>45000000</v>
      </c>
      <c r="F36" t="s">
        <v>0</v>
      </c>
      <c r="G36" t="str">
        <f t="shared" si="0"/>
        <v>Yes</v>
      </c>
      <c r="H36" t="str">
        <f t="shared" si="1"/>
        <v>No</v>
      </c>
    </row>
    <row r="37" spans="1:9" outlineLevel="2" x14ac:dyDescent="0.25">
      <c r="A37" s="12">
        <v>43893</v>
      </c>
      <c r="B37" s="4" t="s">
        <v>20</v>
      </c>
      <c r="C37" t="s">
        <v>77</v>
      </c>
      <c r="E37" s="15">
        <v>10500000</v>
      </c>
      <c r="F37" t="s">
        <v>0</v>
      </c>
      <c r="G37" t="str">
        <f t="shared" si="0"/>
        <v>Yes</v>
      </c>
      <c r="H37" t="str">
        <f t="shared" si="1"/>
        <v>No</v>
      </c>
    </row>
    <row r="38" spans="1:9" outlineLevel="2" x14ac:dyDescent="0.25">
      <c r="A38" s="12">
        <v>44873</v>
      </c>
      <c r="B38" s="4" t="s">
        <v>43</v>
      </c>
      <c r="C38" t="s">
        <v>77</v>
      </c>
      <c r="E38" s="15">
        <v>112740000</v>
      </c>
      <c r="F38" t="s">
        <v>0</v>
      </c>
      <c r="G38" t="str">
        <f t="shared" si="0"/>
        <v>Yes</v>
      </c>
      <c r="H38" t="str">
        <f t="shared" si="1"/>
        <v>No</v>
      </c>
    </row>
    <row r="39" spans="1:9" outlineLevel="2" x14ac:dyDescent="0.25">
      <c r="A39" s="12">
        <v>44873</v>
      </c>
      <c r="B39" s="4" t="s">
        <v>10</v>
      </c>
      <c r="C39" t="s">
        <v>77</v>
      </c>
      <c r="E39" s="15">
        <v>32725000</v>
      </c>
      <c r="F39" t="s">
        <v>0</v>
      </c>
      <c r="G39" t="str">
        <f t="shared" si="0"/>
        <v>Yes</v>
      </c>
      <c r="H39" t="str">
        <f t="shared" si="1"/>
        <v>No</v>
      </c>
    </row>
    <row r="40" spans="1:9" ht="17.25" outlineLevel="2" x14ac:dyDescent="0.4">
      <c r="A40" s="12">
        <v>44873</v>
      </c>
      <c r="B40" s="4" t="s">
        <v>47</v>
      </c>
      <c r="C40" t="s">
        <v>77</v>
      </c>
      <c r="D40" s="1"/>
      <c r="E40" s="9">
        <v>353200000</v>
      </c>
      <c r="F40" s="1" t="s">
        <v>0</v>
      </c>
      <c r="G40" t="str">
        <f t="shared" si="0"/>
        <v>Yes</v>
      </c>
      <c r="H40" t="str">
        <f t="shared" si="1"/>
        <v>No</v>
      </c>
    </row>
    <row r="41" spans="1:9" outlineLevel="1" x14ac:dyDescent="0.25">
      <c r="A41" s="12"/>
      <c r="B41" s="4"/>
      <c r="C41" s="5" t="s">
        <v>151</v>
      </c>
      <c r="D41" s="1"/>
      <c r="E41" s="15">
        <f>SUBTOTAL(9,E18:E40)</f>
        <v>1599060000</v>
      </c>
      <c r="F41" s="1"/>
      <c r="I41" s="11">
        <f>AVERAGE(E18:E40)</f>
        <v>69524347.826086953</v>
      </c>
    </row>
    <row r="42" spans="1:9" outlineLevel="1" x14ac:dyDescent="0.25">
      <c r="A42" s="12"/>
      <c r="B42" s="4"/>
      <c r="D42" s="1"/>
      <c r="E42" s="15"/>
      <c r="F42" s="1"/>
    </row>
    <row r="43" spans="1:9" ht="32.25" outlineLevel="2" x14ac:dyDescent="0.4">
      <c r="A43" s="12">
        <v>44873</v>
      </c>
      <c r="B43" s="4" t="s">
        <v>38</v>
      </c>
      <c r="C43" t="s">
        <v>92</v>
      </c>
      <c r="E43" s="9">
        <v>20000000</v>
      </c>
      <c r="F43" t="s">
        <v>0</v>
      </c>
      <c r="G43" t="str">
        <f>IF(COUNTIF(B43,"*County*"),"Yes","No")</f>
        <v>No</v>
      </c>
      <c r="H43" t="str">
        <f>IF(G43="Yes","No","Yes")</f>
        <v>Yes</v>
      </c>
    </row>
    <row r="44" spans="1:9" outlineLevel="1" x14ac:dyDescent="0.25">
      <c r="A44" s="12"/>
      <c r="B44" s="4"/>
      <c r="C44" s="5" t="s">
        <v>152</v>
      </c>
      <c r="E44" s="15">
        <f>SUBTOTAL(9,E43:E43)</f>
        <v>20000000</v>
      </c>
      <c r="I44" s="11">
        <f>AVERAGE(E43)</f>
        <v>20000000</v>
      </c>
    </row>
    <row r="45" spans="1:9" outlineLevel="1" x14ac:dyDescent="0.25">
      <c r="A45" s="12"/>
      <c r="B45" s="4"/>
      <c r="E45" s="15"/>
    </row>
    <row r="46" spans="1:9" outlineLevel="2" x14ac:dyDescent="0.25">
      <c r="A46" s="12">
        <v>41947</v>
      </c>
      <c r="B46" s="4" t="s">
        <v>64</v>
      </c>
      <c r="C46" t="s">
        <v>81</v>
      </c>
      <c r="E46" s="15">
        <v>15000000</v>
      </c>
      <c r="F46" t="s">
        <v>0</v>
      </c>
      <c r="G46" t="str">
        <f>IF(COUNTIF(B46,"*County*"),"Yes","No")</f>
        <v>No</v>
      </c>
      <c r="H46" t="str">
        <f>IF(G46="Yes","No","Yes")</f>
        <v>Yes</v>
      </c>
    </row>
    <row r="47" spans="1:9" outlineLevel="2" x14ac:dyDescent="0.25">
      <c r="A47" s="12">
        <v>41947</v>
      </c>
      <c r="B47" s="4" t="s">
        <v>5</v>
      </c>
      <c r="C47" t="s">
        <v>81</v>
      </c>
      <c r="E47" s="15">
        <v>25000000</v>
      </c>
      <c r="F47" t="s">
        <v>0</v>
      </c>
      <c r="G47" t="str">
        <f>IF(COUNTIF(B47,"*County*"),"Yes","No")</f>
        <v>No</v>
      </c>
      <c r="H47" t="str">
        <f>IF(G47="Yes","No","Yes")</f>
        <v>Yes</v>
      </c>
    </row>
    <row r="48" spans="1:9" ht="17.25" outlineLevel="2" x14ac:dyDescent="0.4">
      <c r="A48" s="12">
        <v>43410</v>
      </c>
      <c r="B48" s="4" t="s">
        <v>5</v>
      </c>
      <c r="C48" t="s">
        <v>81</v>
      </c>
      <c r="E48" s="9">
        <v>14500000</v>
      </c>
      <c r="F48" t="s">
        <v>0</v>
      </c>
      <c r="G48" t="str">
        <f>IF(COUNTIF(B48,"*County*"),"Yes","No")</f>
        <v>No</v>
      </c>
      <c r="H48" t="str">
        <f>IF(G48="Yes","No","Yes")</f>
        <v>Yes</v>
      </c>
    </row>
    <row r="49" spans="1:9" outlineLevel="1" x14ac:dyDescent="0.25">
      <c r="A49" s="12"/>
      <c r="B49" s="4"/>
      <c r="C49" s="5" t="s">
        <v>155</v>
      </c>
      <c r="E49" s="15">
        <f>SUBTOTAL(9,E46:E48)</f>
        <v>54500000</v>
      </c>
      <c r="I49" s="11">
        <f>AVERAGE(E46:E48)</f>
        <v>18166666.666666668</v>
      </c>
    </row>
    <row r="50" spans="1:9" outlineLevel="1" x14ac:dyDescent="0.25">
      <c r="A50" s="12"/>
      <c r="B50" s="4"/>
      <c r="E50" s="15"/>
    </row>
    <row r="51" spans="1:9" outlineLevel="2" x14ac:dyDescent="0.25">
      <c r="A51" s="12">
        <v>41219</v>
      </c>
      <c r="B51" s="4" t="s">
        <v>14</v>
      </c>
      <c r="C51" t="s">
        <v>119</v>
      </c>
      <c r="E51" s="15">
        <v>6450000</v>
      </c>
      <c r="F51" t="s">
        <v>0</v>
      </c>
      <c r="G51" t="str">
        <f>IF(COUNTIF(B51,"*County*"),"Yes","No")</f>
        <v>No</v>
      </c>
      <c r="H51" t="str">
        <f>IF(G51="Yes","No","Yes")</f>
        <v>Yes</v>
      </c>
    </row>
    <row r="52" spans="1:9" ht="17.25" outlineLevel="2" x14ac:dyDescent="0.4">
      <c r="A52" s="12">
        <v>44768</v>
      </c>
      <c r="B52" s="4" t="s">
        <v>36</v>
      </c>
      <c r="C52" t="s">
        <v>119</v>
      </c>
      <c r="E52" s="9">
        <v>14000000</v>
      </c>
      <c r="F52" t="s">
        <v>0</v>
      </c>
      <c r="G52" t="str">
        <f>IF(COUNTIF(B52,"*County*"),"Yes","No")</f>
        <v>No</v>
      </c>
      <c r="H52" t="str">
        <f>IF(G52="Yes","No","Yes")</f>
        <v>Yes</v>
      </c>
    </row>
    <row r="53" spans="1:9" outlineLevel="1" x14ac:dyDescent="0.25">
      <c r="A53" s="12"/>
      <c r="B53" s="4"/>
      <c r="C53" s="5" t="s">
        <v>156</v>
      </c>
      <c r="E53" s="15">
        <f>SUBTOTAL(9,E51:E52)</f>
        <v>20450000</v>
      </c>
      <c r="I53" s="11">
        <f>AVERAGE(E51:E52)</f>
        <v>10225000</v>
      </c>
    </row>
    <row r="54" spans="1:9" outlineLevel="1" x14ac:dyDescent="0.25">
      <c r="A54" s="12"/>
      <c r="B54" s="4"/>
      <c r="E54" s="15"/>
    </row>
    <row r="55" spans="1:9" outlineLevel="2" x14ac:dyDescent="0.25">
      <c r="A55" s="12">
        <v>41527</v>
      </c>
      <c r="B55" s="4" t="s">
        <v>71</v>
      </c>
      <c r="C55" t="s">
        <v>79</v>
      </c>
      <c r="E55" s="15">
        <v>4000000</v>
      </c>
      <c r="F55" t="s">
        <v>0</v>
      </c>
      <c r="G55" t="str">
        <f>IF(COUNTIF(B55,"*County*"),"Yes","No")</f>
        <v>No</v>
      </c>
      <c r="H55" t="str">
        <f>IF(G55="Yes","No","Yes")</f>
        <v>Yes</v>
      </c>
    </row>
    <row r="56" spans="1:9" outlineLevel="2" x14ac:dyDescent="0.25">
      <c r="A56" s="12">
        <v>41947</v>
      </c>
      <c r="B56" s="4" t="s">
        <v>37</v>
      </c>
      <c r="C56" t="s">
        <v>79</v>
      </c>
      <c r="E56" s="15">
        <v>4600000</v>
      </c>
      <c r="F56" t="s">
        <v>0</v>
      </c>
      <c r="G56" t="str">
        <f>IF(COUNTIF(B56,"*County*"),"Yes","No")</f>
        <v>No</v>
      </c>
      <c r="H56" t="str">
        <f>IF(G56="Yes","No","Yes")</f>
        <v>Yes</v>
      </c>
    </row>
    <row r="57" spans="1:9" outlineLevel="2" x14ac:dyDescent="0.25">
      <c r="A57" s="12">
        <v>42311</v>
      </c>
      <c r="B57" s="4" t="s">
        <v>4</v>
      </c>
      <c r="C57" t="s">
        <v>79</v>
      </c>
      <c r="E57" s="15">
        <v>5000000</v>
      </c>
      <c r="F57" t="s">
        <v>0</v>
      </c>
      <c r="G57" t="str">
        <f>IF(COUNTIF(B57,"*County*"),"Yes","No")</f>
        <v>No</v>
      </c>
      <c r="H57" t="str">
        <f>IF(G57="Yes","No","Yes")</f>
        <v>Yes</v>
      </c>
    </row>
    <row r="58" spans="1:9" outlineLevel="2" x14ac:dyDescent="0.25">
      <c r="A58" s="12">
        <v>43046</v>
      </c>
      <c r="B58" s="4" t="s">
        <v>15</v>
      </c>
      <c r="C58" t="s">
        <v>79</v>
      </c>
      <c r="E58" s="15">
        <v>5000000</v>
      </c>
      <c r="F58" t="s">
        <v>0</v>
      </c>
      <c r="G58" t="str">
        <f>IF(COUNTIF(B58,"*County*"),"Yes","No")</f>
        <v>No</v>
      </c>
      <c r="H58" t="str">
        <f>IF(G58="Yes","No","Yes")</f>
        <v>Yes</v>
      </c>
    </row>
    <row r="59" spans="1:9" ht="17.25" outlineLevel="2" x14ac:dyDescent="0.4">
      <c r="A59" s="12">
        <v>44873</v>
      </c>
      <c r="B59" s="4" t="s">
        <v>37</v>
      </c>
      <c r="C59" t="s">
        <v>79</v>
      </c>
      <c r="E59" s="9">
        <v>14350000</v>
      </c>
      <c r="F59" t="s">
        <v>0</v>
      </c>
      <c r="G59" t="str">
        <f>IF(COUNTIF(B59,"*County*"),"Yes","No")</f>
        <v>No</v>
      </c>
      <c r="H59" t="str">
        <f>IF(G59="Yes","No","Yes")</f>
        <v>Yes</v>
      </c>
    </row>
    <row r="60" spans="1:9" outlineLevel="1" x14ac:dyDescent="0.25">
      <c r="A60" s="12"/>
      <c r="B60" s="4"/>
      <c r="C60" s="5" t="s">
        <v>157</v>
      </c>
      <c r="E60" s="15">
        <f>SUBTOTAL(9,E55:E59)</f>
        <v>32950000</v>
      </c>
      <c r="I60" s="11">
        <f>AVERAGE(E55:E59)</f>
        <v>6590000</v>
      </c>
    </row>
    <row r="61" spans="1:9" outlineLevel="1" x14ac:dyDescent="0.25">
      <c r="A61" s="12"/>
      <c r="B61" s="4"/>
      <c r="E61" s="15"/>
    </row>
    <row r="62" spans="1:9" outlineLevel="2" x14ac:dyDescent="0.25">
      <c r="A62" s="12">
        <v>41947</v>
      </c>
      <c r="B62" s="4" t="s">
        <v>5</v>
      </c>
      <c r="C62" t="s">
        <v>86</v>
      </c>
      <c r="E62" s="15">
        <v>10000000</v>
      </c>
      <c r="F62" t="s">
        <v>0</v>
      </c>
      <c r="G62" t="str">
        <f t="shared" ref="G62:G78" si="2">IF(COUNTIF(B62,"*County*"),"Yes","No")</f>
        <v>No</v>
      </c>
      <c r="H62" t="str">
        <f t="shared" ref="H62:H78" si="3">IF(G62="Yes","No","Yes")</f>
        <v>Yes</v>
      </c>
    </row>
    <row r="63" spans="1:9" outlineLevel="2" x14ac:dyDescent="0.25">
      <c r="A63" s="12">
        <v>41947</v>
      </c>
      <c r="B63" s="4" t="s">
        <v>7</v>
      </c>
      <c r="C63" t="s">
        <v>86</v>
      </c>
      <c r="E63" s="15">
        <v>15000000</v>
      </c>
      <c r="F63" t="s">
        <v>0</v>
      </c>
      <c r="G63" t="str">
        <f t="shared" si="2"/>
        <v>No</v>
      </c>
      <c r="H63" t="str">
        <f t="shared" si="3"/>
        <v>Yes</v>
      </c>
    </row>
    <row r="64" spans="1:9" outlineLevel="2" x14ac:dyDescent="0.25">
      <c r="A64" s="12">
        <v>42682</v>
      </c>
      <c r="B64" s="4" t="s">
        <v>55</v>
      </c>
      <c r="C64" t="s">
        <v>86</v>
      </c>
      <c r="E64" s="15">
        <v>25000000</v>
      </c>
      <c r="F64" t="s">
        <v>0</v>
      </c>
      <c r="G64" t="str">
        <f t="shared" si="2"/>
        <v>No</v>
      </c>
      <c r="H64" t="str">
        <f t="shared" si="3"/>
        <v>Yes</v>
      </c>
    </row>
    <row r="65" spans="1:9" outlineLevel="2" x14ac:dyDescent="0.25">
      <c r="A65" s="12">
        <v>42682</v>
      </c>
      <c r="B65" s="4" t="s">
        <v>36</v>
      </c>
      <c r="C65" t="s">
        <v>86</v>
      </c>
      <c r="E65" s="15">
        <v>25000000</v>
      </c>
      <c r="F65" t="s">
        <v>0</v>
      </c>
      <c r="G65" t="str">
        <f t="shared" si="2"/>
        <v>No</v>
      </c>
      <c r="H65" t="str">
        <f t="shared" si="3"/>
        <v>Yes</v>
      </c>
    </row>
    <row r="66" spans="1:9" outlineLevel="2" x14ac:dyDescent="0.25">
      <c r="A66" s="12">
        <v>42682</v>
      </c>
      <c r="B66" s="4" t="s">
        <v>7</v>
      </c>
      <c r="C66" t="s">
        <v>86</v>
      </c>
      <c r="E66" s="15">
        <v>15000000</v>
      </c>
      <c r="F66" t="s">
        <v>0</v>
      </c>
      <c r="G66" t="str">
        <f t="shared" si="2"/>
        <v>No</v>
      </c>
      <c r="H66" t="str">
        <f t="shared" si="3"/>
        <v>Yes</v>
      </c>
    </row>
    <row r="67" spans="1:9" outlineLevel="2" x14ac:dyDescent="0.25">
      <c r="A67" s="12">
        <v>42682</v>
      </c>
      <c r="B67" s="4" t="s">
        <v>61</v>
      </c>
      <c r="C67" t="s">
        <v>86</v>
      </c>
      <c r="E67" s="15">
        <v>5000000</v>
      </c>
      <c r="F67" t="s">
        <v>0</v>
      </c>
      <c r="G67" t="str">
        <f t="shared" si="2"/>
        <v>Yes</v>
      </c>
      <c r="H67" t="str">
        <f t="shared" si="3"/>
        <v>No</v>
      </c>
    </row>
    <row r="68" spans="1:9" outlineLevel="2" x14ac:dyDescent="0.25">
      <c r="A68" s="12">
        <v>43410</v>
      </c>
      <c r="B68" s="4" t="s">
        <v>4</v>
      </c>
      <c r="C68" t="s">
        <v>86</v>
      </c>
      <c r="E68" s="15">
        <v>10000000</v>
      </c>
      <c r="F68" t="s">
        <v>0</v>
      </c>
      <c r="G68" t="str">
        <f t="shared" si="2"/>
        <v>No</v>
      </c>
      <c r="H68" t="str">
        <f t="shared" si="3"/>
        <v>Yes</v>
      </c>
    </row>
    <row r="69" spans="1:9" outlineLevel="2" x14ac:dyDescent="0.25">
      <c r="A69" s="12">
        <v>43410</v>
      </c>
      <c r="B69" s="4" t="s">
        <v>5</v>
      </c>
      <c r="C69" t="s">
        <v>86</v>
      </c>
      <c r="E69" s="15">
        <v>11700000</v>
      </c>
      <c r="F69" t="s">
        <v>0</v>
      </c>
      <c r="G69" t="str">
        <f t="shared" si="2"/>
        <v>No</v>
      </c>
      <c r="H69" t="str">
        <f t="shared" si="3"/>
        <v>Yes</v>
      </c>
    </row>
    <row r="70" spans="1:9" outlineLevel="2" x14ac:dyDescent="0.25">
      <c r="A70" s="12">
        <v>43410</v>
      </c>
      <c r="B70" s="4" t="s">
        <v>7</v>
      </c>
      <c r="C70" t="s">
        <v>86</v>
      </c>
      <c r="E70" s="15">
        <v>50000000</v>
      </c>
      <c r="F70" t="s">
        <v>0</v>
      </c>
      <c r="G70" t="str">
        <f t="shared" si="2"/>
        <v>No</v>
      </c>
      <c r="H70" t="str">
        <f t="shared" si="3"/>
        <v>Yes</v>
      </c>
    </row>
    <row r="71" spans="1:9" outlineLevel="2" x14ac:dyDescent="0.25">
      <c r="A71" s="12">
        <v>43774</v>
      </c>
      <c r="B71" s="4" t="s">
        <v>16</v>
      </c>
      <c r="C71" t="s">
        <v>86</v>
      </c>
      <c r="E71" s="15">
        <v>95000000</v>
      </c>
      <c r="F71" t="s">
        <v>0</v>
      </c>
      <c r="G71" t="str">
        <f t="shared" si="2"/>
        <v>No</v>
      </c>
      <c r="H71" t="str">
        <f t="shared" si="3"/>
        <v>Yes</v>
      </c>
    </row>
    <row r="72" spans="1:9" outlineLevel="2" x14ac:dyDescent="0.25">
      <c r="A72" s="12">
        <v>43774</v>
      </c>
      <c r="B72" s="4" t="s">
        <v>17</v>
      </c>
      <c r="C72" t="s">
        <v>86</v>
      </c>
      <c r="E72" s="15">
        <v>6500000</v>
      </c>
      <c r="F72" t="s">
        <v>0</v>
      </c>
      <c r="G72" t="str">
        <f t="shared" si="2"/>
        <v>No</v>
      </c>
      <c r="H72" t="str">
        <f t="shared" si="3"/>
        <v>Yes</v>
      </c>
    </row>
    <row r="73" spans="1:9" outlineLevel="2" x14ac:dyDescent="0.25">
      <c r="A73" s="12">
        <v>44138</v>
      </c>
      <c r="B73" s="4" t="s">
        <v>23</v>
      </c>
      <c r="C73" t="s">
        <v>86</v>
      </c>
      <c r="E73" s="15">
        <v>80000000</v>
      </c>
      <c r="F73" t="s">
        <v>0</v>
      </c>
      <c r="G73" t="str">
        <f t="shared" si="2"/>
        <v>No</v>
      </c>
      <c r="H73" t="str">
        <f t="shared" si="3"/>
        <v>Yes</v>
      </c>
    </row>
    <row r="74" spans="1:9" outlineLevel="2" x14ac:dyDescent="0.25">
      <c r="A74" s="12">
        <v>44138</v>
      </c>
      <c r="B74" s="4" t="s">
        <v>7</v>
      </c>
      <c r="C74" t="s">
        <v>86</v>
      </c>
      <c r="E74" s="15">
        <v>50000000</v>
      </c>
      <c r="F74" t="s">
        <v>0</v>
      </c>
      <c r="G74" t="str">
        <f t="shared" si="2"/>
        <v>No</v>
      </c>
      <c r="H74" t="str">
        <f t="shared" si="3"/>
        <v>Yes</v>
      </c>
    </row>
    <row r="75" spans="1:9" outlineLevel="2" x14ac:dyDescent="0.25">
      <c r="A75" s="12">
        <v>44768</v>
      </c>
      <c r="B75" s="4" t="s">
        <v>36</v>
      </c>
      <c r="C75" t="s">
        <v>86</v>
      </c>
      <c r="E75" s="15">
        <v>30000000</v>
      </c>
      <c r="F75" t="s">
        <v>0</v>
      </c>
      <c r="G75" t="str">
        <f t="shared" si="2"/>
        <v>No</v>
      </c>
      <c r="H75" t="str">
        <f t="shared" si="3"/>
        <v>Yes</v>
      </c>
    </row>
    <row r="76" spans="1:9" outlineLevel="2" x14ac:dyDescent="0.25">
      <c r="A76" s="12">
        <v>44873</v>
      </c>
      <c r="B76" s="4" t="s">
        <v>42</v>
      </c>
      <c r="C76" t="s">
        <v>86</v>
      </c>
      <c r="E76" s="15">
        <v>12000000</v>
      </c>
      <c r="F76" t="s">
        <v>0</v>
      </c>
      <c r="G76" t="str">
        <f t="shared" si="2"/>
        <v>No</v>
      </c>
      <c r="H76" t="str">
        <f t="shared" si="3"/>
        <v>Yes</v>
      </c>
    </row>
    <row r="77" spans="1:9" outlineLevel="2" x14ac:dyDescent="0.25">
      <c r="A77" s="12">
        <v>44873</v>
      </c>
      <c r="B77" s="4" t="s">
        <v>7</v>
      </c>
      <c r="C77" t="s">
        <v>86</v>
      </c>
      <c r="E77" s="15">
        <v>50000000</v>
      </c>
      <c r="F77" t="s">
        <v>0</v>
      </c>
      <c r="G77" t="str">
        <f t="shared" si="2"/>
        <v>No</v>
      </c>
      <c r="H77" t="str">
        <f t="shared" si="3"/>
        <v>Yes</v>
      </c>
    </row>
    <row r="78" spans="1:9" ht="17.25" outlineLevel="2" x14ac:dyDescent="0.4">
      <c r="A78" s="12">
        <v>44873</v>
      </c>
      <c r="B78" s="4" t="s">
        <v>39</v>
      </c>
      <c r="C78" t="s">
        <v>86</v>
      </c>
      <c r="E78" s="9">
        <v>40000000</v>
      </c>
      <c r="F78" t="s">
        <v>0</v>
      </c>
      <c r="G78" t="str">
        <f t="shared" si="2"/>
        <v>Yes</v>
      </c>
      <c r="H78" t="str">
        <f t="shared" si="3"/>
        <v>No</v>
      </c>
    </row>
    <row r="79" spans="1:9" outlineLevel="1" x14ac:dyDescent="0.25">
      <c r="A79" s="12"/>
      <c r="B79" s="4"/>
      <c r="C79" s="5" t="s">
        <v>158</v>
      </c>
      <c r="E79" s="15">
        <f>SUBTOTAL(9,E62:E78)</f>
        <v>530200000</v>
      </c>
      <c r="I79" s="11">
        <f>AVERAGE(E62:E78)</f>
        <v>31188235.294117648</v>
      </c>
    </row>
    <row r="80" spans="1:9" outlineLevel="1" x14ac:dyDescent="0.25">
      <c r="A80" s="12"/>
      <c r="B80" s="4"/>
      <c r="E80" s="15"/>
    </row>
    <row r="81" spans="1:9" outlineLevel="2" x14ac:dyDescent="0.25">
      <c r="A81" s="12">
        <v>42682</v>
      </c>
      <c r="B81" s="4" t="s">
        <v>43</v>
      </c>
      <c r="C81" t="s">
        <v>117</v>
      </c>
      <c r="E81" s="15">
        <v>44725000</v>
      </c>
      <c r="F81" t="s">
        <v>0</v>
      </c>
      <c r="G81" t="str">
        <f>IF(COUNTIF(B81,"*County*"),"Yes","No")</f>
        <v>Yes</v>
      </c>
      <c r="H81" t="str">
        <f>IF(G81="Yes","No","Yes")</f>
        <v>No</v>
      </c>
    </row>
    <row r="82" spans="1:9" ht="17.25" outlineLevel="2" x14ac:dyDescent="0.4">
      <c r="A82" s="12">
        <v>42682</v>
      </c>
      <c r="B82" s="4" t="s">
        <v>10</v>
      </c>
      <c r="C82" t="s">
        <v>117</v>
      </c>
      <c r="E82" s="9">
        <v>10100000</v>
      </c>
      <c r="F82" t="s">
        <v>0</v>
      </c>
      <c r="G82" t="str">
        <f>IF(COUNTIF(B82,"*County*"),"Yes","No")</f>
        <v>Yes</v>
      </c>
      <c r="H82" t="str">
        <f>IF(G82="Yes","No","Yes")</f>
        <v>No</v>
      </c>
    </row>
    <row r="83" spans="1:9" outlineLevel="1" x14ac:dyDescent="0.25">
      <c r="A83" s="12"/>
      <c r="B83" s="4"/>
      <c r="C83" s="5" t="s">
        <v>159</v>
      </c>
      <c r="E83" s="15">
        <f>SUBTOTAL(9,E81:E82)</f>
        <v>54825000</v>
      </c>
      <c r="I83" s="11">
        <f>AVERAGE(E81:E82)</f>
        <v>27412500</v>
      </c>
    </row>
    <row r="84" spans="1:9" outlineLevel="1" x14ac:dyDescent="0.25">
      <c r="A84" s="12"/>
      <c r="B84" s="4"/>
      <c r="E84" s="15"/>
    </row>
    <row r="85" spans="1:9" ht="17.25" outlineLevel="2" x14ac:dyDescent="0.4">
      <c r="A85" s="12">
        <v>43046</v>
      </c>
      <c r="B85" s="4" t="s">
        <v>15</v>
      </c>
      <c r="C85" t="s">
        <v>89</v>
      </c>
      <c r="E85" s="9">
        <v>6000000</v>
      </c>
      <c r="F85" t="s">
        <v>0</v>
      </c>
      <c r="G85" t="str">
        <f>IF(COUNTIF(B85,"*County*"),"Yes","No")</f>
        <v>No</v>
      </c>
      <c r="H85" t="str">
        <f>IF(G85="Yes","No","Yes")</f>
        <v>Yes</v>
      </c>
    </row>
    <row r="86" spans="1:9" outlineLevel="1" x14ac:dyDescent="0.25">
      <c r="A86" s="12"/>
      <c r="B86" s="4"/>
      <c r="C86" s="5" t="s">
        <v>160</v>
      </c>
      <c r="E86" s="15">
        <f>SUBTOTAL(9,E85:E85)</f>
        <v>6000000</v>
      </c>
      <c r="I86" s="11">
        <f>AVERAGE(E85)</f>
        <v>6000000</v>
      </c>
    </row>
    <row r="87" spans="1:9" outlineLevel="1" x14ac:dyDescent="0.25">
      <c r="A87" s="12"/>
      <c r="B87" s="4"/>
      <c r="E87" s="15"/>
    </row>
    <row r="88" spans="1:9" outlineLevel="2" x14ac:dyDescent="0.25">
      <c r="A88" s="12">
        <v>42682</v>
      </c>
      <c r="B88" s="4" t="s">
        <v>43</v>
      </c>
      <c r="C88" t="s">
        <v>88</v>
      </c>
      <c r="E88" s="15">
        <v>14210000</v>
      </c>
      <c r="F88" t="s">
        <v>0</v>
      </c>
      <c r="G88" t="str">
        <f>IF(COUNTIF(B88,"*County*"),"Yes","No")</f>
        <v>Yes</v>
      </c>
      <c r="H88" t="str">
        <f>IF(G88="Yes","No","Yes")</f>
        <v>No</v>
      </c>
    </row>
    <row r="89" spans="1:9" ht="17.25" outlineLevel="2" x14ac:dyDescent="0.4">
      <c r="A89" s="12">
        <v>44873</v>
      </c>
      <c r="B89" s="4" t="s">
        <v>43</v>
      </c>
      <c r="C89" t="s">
        <v>88</v>
      </c>
      <c r="E89" s="9">
        <v>13995000</v>
      </c>
      <c r="F89" t="s">
        <v>0</v>
      </c>
      <c r="G89" t="str">
        <f>IF(COUNTIF(B89,"*County*"),"Yes","No")</f>
        <v>Yes</v>
      </c>
      <c r="H89" t="str">
        <f>IF(G89="Yes","No","Yes")</f>
        <v>No</v>
      </c>
    </row>
    <row r="90" spans="1:9" outlineLevel="1" x14ac:dyDescent="0.25">
      <c r="A90" s="12"/>
      <c r="B90" s="4"/>
      <c r="C90" s="5" t="s">
        <v>161</v>
      </c>
      <c r="E90" s="15">
        <f>SUBTOTAL(9,E88:E89)</f>
        <v>28205000</v>
      </c>
      <c r="I90" s="11">
        <f>AVERAGE(E88:E89)</f>
        <v>14102500</v>
      </c>
    </row>
    <row r="91" spans="1:9" outlineLevel="1" x14ac:dyDescent="0.25">
      <c r="A91" s="12"/>
      <c r="B91" s="4"/>
      <c r="E91" s="15"/>
      <c r="I91" s="11"/>
    </row>
    <row r="92" spans="1:9" outlineLevel="2" x14ac:dyDescent="0.25">
      <c r="A92" s="12">
        <v>41947</v>
      </c>
      <c r="B92" s="4" t="s">
        <v>7</v>
      </c>
      <c r="C92" t="s">
        <v>116</v>
      </c>
      <c r="E92" s="15">
        <v>20000000</v>
      </c>
      <c r="F92" t="s">
        <v>0</v>
      </c>
      <c r="G92" t="str">
        <f>IF(COUNTIF(B92,"*County*"),"Yes","No")</f>
        <v>No</v>
      </c>
      <c r="H92" t="str">
        <f>IF(G92="Yes","No","Yes")</f>
        <v>Yes</v>
      </c>
      <c r="I92" s="11"/>
    </row>
    <row r="93" spans="1:9" outlineLevel="2" x14ac:dyDescent="0.25">
      <c r="A93" s="12">
        <v>42682</v>
      </c>
      <c r="B93" s="4" t="s">
        <v>7</v>
      </c>
      <c r="C93" t="s">
        <v>116</v>
      </c>
      <c r="E93" s="15">
        <v>55000000</v>
      </c>
      <c r="F93" t="s">
        <v>0</v>
      </c>
      <c r="G93" t="str">
        <f>IF(COUNTIF(B93,"*County*"),"Yes","No")</f>
        <v>No</v>
      </c>
      <c r="H93" t="str">
        <f>IF(G93="Yes","No","Yes")</f>
        <v>Yes</v>
      </c>
      <c r="I93" s="11"/>
    </row>
    <row r="94" spans="1:9" outlineLevel="2" x14ac:dyDescent="0.25">
      <c r="A94" s="12">
        <v>43410</v>
      </c>
      <c r="B94" s="4" t="s">
        <v>7</v>
      </c>
      <c r="C94" t="s">
        <v>116</v>
      </c>
      <c r="E94" s="15">
        <v>55000000</v>
      </c>
      <c r="F94" t="s">
        <v>0</v>
      </c>
      <c r="G94" t="str">
        <f>IF(COUNTIF(B94,"*County*"),"Yes","No")</f>
        <v>No</v>
      </c>
      <c r="H94" t="str">
        <f>IF(G94="Yes","No","Yes")</f>
        <v>Yes</v>
      </c>
      <c r="I94" s="11"/>
    </row>
    <row r="95" spans="1:9" outlineLevel="2" x14ac:dyDescent="0.25">
      <c r="A95" s="12">
        <v>44138</v>
      </c>
      <c r="B95" s="4" t="s">
        <v>7</v>
      </c>
      <c r="C95" t="s">
        <v>116</v>
      </c>
      <c r="E95" s="15">
        <v>44500000</v>
      </c>
      <c r="F95" t="s">
        <v>0</v>
      </c>
      <c r="G95" t="str">
        <f>IF(COUNTIF(B95,"*County*"),"Yes","No")</f>
        <v>No</v>
      </c>
      <c r="H95" t="str">
        <f>IF(G95="Yes","No","Yes")</f>
        <v>Yes</v>
      </c>
      <c r="I95" s="11"/>
    </row>
    <row r="96" spans="1:9" ht="17.25" outlineLevel="2" x14ac:dyDescent="0.4">
      <c r="A96" s="12">
        <v>44873</v>
      </c>
      <c r="B96" s="4" t="s">
        <v>7</v>
      </c>
      <c r="C96" t="s">
        <v>116</v>
      </c>
      <c r="E96" s="9">
        <v>29800000</v>
      </c>
      <c r="F96" t="s">
        <v>0</v>
      </c>
      <c r="G96" t="str">
        <f>IF(COUNTIF(B96,"*County*"),"Yes","No")</f>
        <v>No</v>
      </c>
      <c r="H96" t="str">
        <f>IF(G96="Yes","No","Yes")</f>
        <v>Yes</v>
      </c>
      <c r="I96" s="11"/>
    </row>
    <row r="97" spans="1:9" outlineLevel="1" x14ac:dyDescent="0.25">
      <c r="A97" s="12"/>
      <c r="B97" s="4"/>
      <c r="C97" s="5" t="s">
        <v>162</v>
      </c>
      <c r="E97" s="15">
        <f>SUBTOTAL(9,E92:E96)</f>
        <v>204300000</v>
      </c>
      <c r="I97" s="11">
        <f>AVERAGE(E92:E96)</f>
        <v>40860000</v>
      </c>
    </row>
    <row r="98" spans="1:9" outlineLevel="1" x14ac:dyDescent="0.25">
      <c r="A98" s="12"/>
      <c r="B98" s="4"/>
      <c r="E98" s="15"/>
    </row>
    <row r="99" spans="1:9" ht="17.25" outlineLevel="2" x14ac:dyDescent="0.4">
      <c r="A99" s="12">
        <v>44873</v>
      </c>
      <c r="B99" s="4" t="s">
        <v>39</v>
      </c>
      <c r="C99" t="s">
        <v>40</v>
      </c>
      <c r="E99" s="9">
        <v>30000000</v>
      </c>
      <c r="F99" t="s">
        <v>0</v>
      </c>
      <c r="G99" t="str">
        <f>IF(COUNTIF(B99,"*County*"),"Yes","No")</f>
        <v>Yes</v>
      </c>
      <c r="H99" t="str">
        <f>IF(G99="Yes","No","Yes")</f>
        <v>No</v>
      </c>
    </row>
    <row r="100" spans="1:9" outlineLevel="1" x14ac:dyDescent="0.25">
      <c r="A100" s="12"/>
      <c r="B100" s="4"/>
      <c r="C100" s="5" t="s">
        <v>40</v>
      </c>
      <c r="E100" s="15">
        <f>SUBTOTAL(9,E99:E99)</f>
        <v>30000000</v>
      </c>
      <c r="I100" s="11">
        <f>AVERAGE(E99)</f>
        <v>30000000</v>
      </c>
    </row>
    <row r="101" spans="1:9" outlineLevel="1" x14ac:dyDescent="0.25">
      <c r="A101" s="12"/>
      <c r="B101" s="4"/>
      <c r="E101" s="15"/>
    </row>
    <row r="102" spans="1:9" ht="17.25" outlineLevel="2" x14ac:dyDescent="0.4">
      <c r="A102" s="12">
        <v>44873</v>
      </c>
      <c r="B102" s="4" t="s">
        <v>37</v>
      </c>
      <c r="C102" t="s">
        <v>91</v>
      </c>
      <c r="E102" s="9">
        <v>12500000</v>
      </c>
      <c r="F102" t="s">
        <v>0</v>
      </c>
      <c r="G102" t="str">
        <f>IF(COUNTIF(B102,"*County*"),"Yes","No")</f>
        <v>No</v>
      </c>
      <c r="H102" t="str">
        <f>IF(G102="Yes","No","Yes")</f>
        <v>Yes</v>
      </c>
    </row>
    <row r="103" spans="1:9" outlineLevel="1" x14ac:dyDescent="0.25">
      <c r="A103" s="12"/>
      <c r="B103" s="4"/>
      <c r="C103" s="5" t="s">
        <v>163</v>
      </c>
      <c r="E103" s="15">
        <f>SUBTOTAL(9,E102:E102)</f>
        <v>12500000</v>
      </c>
      <c r="I103" s="11">
        <f>AVERAGE(E102)</f>
        <v>12500000</v>
      </c>
    </row>
    <row r="104" spans="1:9" outlineLevel="1" x14ac:dyDescent="0.25">
      <c r="A104" s="12"/>
      <c r="B104" s="4"/>
      <c r="E104" s="15"/>
    </row>
    <row r="105" spans="1:9" outlineLevel="2" x14ac:dyDescent="0.25">
      <c r="A105" s="12">
        <v>41219</v>
      </c>
      <c r="B105" s="4" t="s">
        <v>14</v>
      </c>
      <c r="C105" t="s">
        <v>57</v>
      </c>
      <c r="E105" s="15">
        <v>15870000</v>
      </c>
      <c r="F105" t="s">
        <v>0</v>
      </c>
      <c r="G105" t="str">
        <f t="shared" ref="G105:G148" si="4">IF(COUNTIF(B105,"*County*"),"Yes","No")</f>
        <v>No</v>
      </c>
      <c r="H105" t="str">
        <f t="shared" ref="H105:H148" si="5">IF(G105="Yes","No","Yes")</f>
        <v>Yes</v>
      </c>
    </row>
    <row r="106" spans="1:9" outlineLevel="2" x14ac:dyDescent="0.25">
      <c r="A106" s="12">
        <v>41219</v>
      </c>
      <c r="B106" s="4" t="s">
        <v>72</v>
      </c>
      <c r="C106" t="s">
        <v>57</v>
      </c>
      <c r="E106" s="15">
        <v>5000000</v>
      </c>
      <c r="F106" t="s">
        <v>0</v>
      </c>
      <c r="G106" t="str">
        <f t="shared" si="4"/>
        <v>No</v>
      </c>
      <c r="H106" t="str">
        <f t="shared" si="5"/>
        <v>Yes</v>
      </c>
    </row>
    <row r="107" spans="1:9" outlineLevel="2" x14ac:dyDescent="0.25">
      <c r="A107" s="12">
        <v>41219</v>
      </c>
      <c r="B107" s="4" t="s">
        <v>73</v>
      </c>
      <c r="C107" t="s">
        <v>57</v>
      </c>
      <c r="E107" s="15">
        <v>8500000</v>
      </c>
      <c r="F107" t="s">
        <v>0</v>
      </c>
      <c r="G107" t="str">
        <f t="shared" si="4"/>
        <v>No</v>
      </c>
      <c r="H107" t="str">
        <f t="shared" si="5"/>
        <v>Yes</v>
      </c>
    </row>
    <row r="108" spans="1:9" outlineLevel="2" x14ac:dyDescent="0.25">
      <c r="A108" s="12">
        <v>41219</v>
      </c>
      <c r="B108" s="4" t="s">
        <v>74</v>
      </c>
      <c r="C108" t="s">
        <v>57</v>
      </c>
      <c r="E108" s="15">
        <v>3000000</v>
      </c>
      <c r="F108" t="s">
        <v>0</v>
      </c>
      <c r="G108" t="str">
        <f t="shared" si="4"/>
        <v>No</v>
      </c>
      <c r="H108" t="str">
        <f t="shared" si="5"/>
        <v>Yes</v>
      </c>
    </row>
    <row r="109" spans="1:9" outlineLevel="2" x14ac:dyDescent="0.25">
      <c r="A109" s="12">
        <v>41219</v>
      </c>
      <c r="B109" s="4" t="s">
        <v>32</v>
      </c>
      <c r="C109" t="s">
        <v>57</v>
      </c>
      <c r="E109" s="15">
        <v>5700000</v>
      </c>
      <c r="F109" t="s">
        <v>0</v>
      </c>
      <c r="G109" t="str">
        <f t="shared" si="4"/>
        <v>No</v>
      </c>
      <c r="H109" t="str">
        <f t="shared" si="5"/>
        <v>Yes</v>
      </c>
    </row>
    <row r="110" spans="1:9" outlineLevel="2" x14ac:dyDescent="0.25">
      <c r="A110" s="12">
        <v>41527</v>
      </c>
      <c r="B110" s="4" t="s">
        <v>71</v>
      </c>
      <c r="C110" t="s">
        <v>57</v>
      </c>
      <c r="E110" s="15">
        <v>2000000</v>
      </c>
      <c r="F110" t="s">
        <v>0</v>
      </c>
      <c r="G110" t="str">
        <f t="shared" si="4"/>
        <v>No</v>
      </c>
      <c r="H110" t="str">
        <f t="shared" si="5"/>
        <v>Yes</v>
      </c>
    </row>
    <row r="111" spans="1:9" outlineLevel="2" x14ac:dyDescent="0.25">
      <c r="A111" s="12">
        <v>41583</v>
      </c>
      <c r="B111" s="4" t="s">
        <v>9</v>
      </c>
      <c r="C111" t="s">
        <v>57</v>
      </c>
      <c r="E111" s="15">
        <v>5250000</v>
      </c>
      <c r="F111" t="s">
        <v>0</v>
      </c>
      <c r="G111" t="str">
        <f t="shared" si="4"/>
        <v>No</v>
      </c>
      <c r="H111" t="str">
        <f t="shared" si="5"/>
        <v>Yes</v>
      </c>
    </row>
    <row r="112" spans="1:9" outlineLevel="2" x14ac:dyDescent="0.25">
      <c r="A112" s="12">
        <v>41583</v>
      </c>
      <c r="B112" s="4" t="s">
        <v>94</v>
      </c>
      <c r="C112" t="s">
        <v>57</v>
      </c>
      <c r="E112" s="15">
        <v>6000000</v>
      </c>
      <c r="F112" t="s">
        <v>48</v>
      </c>
      <c r="G112" t="str">
        <f t="shared" si="4"/>
        <v>No</v>
      </c>
      <c r="H112" t="str">
        <f t="shared" si="5"/>
        <v>Yes</v>
      </c>
    </row>
    <row r="113" spans="1:8" outlineLevel="2" x14ac:dyDescent="0.25">
      <c r="A113" s="12">
        <v>41765</v>
      </c>
      <c r="B113" s="4" t="s">
        <v>70</v>
      </c>
      <c r="C113" t="s">
        <v>57</v>
      </c>
      <c r="E113" s="15">
        <v>10000000</v>
      </c>
      <c r="F113" t="s">
        <v>0</v>
      </c>
      <c r="G113" t="str">
        <f t="shared" si="4"/>
        <v>No</v>
      </c>
      <c r="H113" t="str">
        <f t="shared" si="5"/>
        <v>Yes</v>
      </c>
    </row>
    <row r="114" spans="1:8" outlineLevel="2" x14ac:dyDescent="0.25">
      <c r="A114" s="12">
        <v>41765</v>
      </c>
      <c r="B114" s="4" t="s">
        <v>62</v>
      </c>
      <c r="C114" t="s">
        <v>57</v>
      </c>
      <c r="E114" s="15">
        <v>18900000</v>
      </c>
      <c r="F114" t="s">
        <v>48</v>
      </c>
      <c r="G114" t="str">
        <f t="shared" si="4"/>
        <v>No</v>
      </c>
      <c r="H114" t="str">
        <f t="shared" si="5"/>
        <v>Yes</v>
      </c>
    </row>
    <row r="115" spans="1:8" outlineLevel="2" x14ac:dyDescent="0.25">
      <c r="A115" s="12">
        <v>41765</v>
      </c>
      <c r="B115" s="4" t="s">
        <v>69</v>
      </c>
      <c r="C115" t="s">
        <v>57</v>
      </c>
      <c r="E115" s="15">
        <v>5000000</v>
      </c>
      <c r="F115" t="s">
        <v>0</v>
      </c>
      <c r="G115" t="str">
        <f t="shared" si="4"/>
        <v>Yes</v>
      </c>
      <c r="H115" t="str">
        <f t="shared" si="5"/>
        <v>No</v>
      </c>
    </row>
    <row r="116" spans="1:8" outlineLevel="2" x14ac:dyDescent="0.25">
      <c r="A116" s="12">
        <v>41947</v>
      </c>
      <c r="B116" s="4" t="s">
        <v>66</v>
      </c>
      <c r="C116" t="s">
        <v>57</v>
      </c>
      <c r="E116" s="15">
        <v>1000000</v>
      </c>
      <c r="F116" t="s">
        <v>0</v>
      </c>
      <c r="G116" t="str">
        <f t="shared" si="4"/>
        <v>No</v>
      </c>
      <c r="H116" t="str">
        <f t="shared" si="5"/>
        <v>Yes</v>
      </c>
    </row>
    <row r="117" spans="1:8" outlineLevel="2" x14ac:dyDescent="0.25">
      <c r="A117" s="12">
        <v>41947</v>
      </c>
      <c r="B117" s="4" t="s">
        <v>23</v>
      </c>
      <c r="C117" t="s">
        <v>57</v>
      </c>
      <c r="E117" s="15">
        <v>91775000</v>
      </c>
      <c r="F117" t="s">
        <v>0</v>
      </c>
      <c r="G117" t="str">
        <f t="shared" si="4"/>
        <v>No</v>
      </c>
      <c r="H117" t="str">
        <f t="shared" si="5"/>
        <v>Yes</v>
      </c>
    </row>
    <row r="118" spans="1:8" outlineLevel="2" x14ac:dyDescent="0.25">
      <c r="A118" s="12">
        <v>41947</v>
      </c>
      <c r="B118" s="4" t="s">
        <v>5</v>
      </c>
      <c r="C118" t="s">
        <v>57</v>
      </c>
      <c r="E118" s="15">
        <v>30850000</v>
      </c>
      <c r="F118" t="s">
        <v>0</v>
      </c>
      <c r="G118" t="str">
        <f t="shared" si="4"/>
        <v>No</v>
      </c>
      <c r="H118" t="str">
        <f t="shared" si="5"/>
        <v>Yes</v>
      </c>
    </row>
    <row r="119" spans="1:8" outlineLevel="2" x14ac:dyDescent="0.25">
      <c r="A119" s="12">
        <v>41947</v>
      </c>
      <c r="B119" s="4" t="s">
        <v>37</v>
      </c>
      <c r="C119" t="s">
        <v>57</v>
      </c>
      <c r="E119" s="15">
        <v>30850000</v>
      </c>
      <c r="F119" t="s">
        <v>0</v>
      </c>
      <c r="G119" t="str">
        <f t="shared" si="4"/>
        <v>No</v>
      </c>
      <c r="H119" t="str">
        <f t="shared" si="5"/>
        <v>Yes</v>
      </c>
    </row>
    <row r="120" spans="1:8" outlineLevel="2" x14ac:dyDescent="0.25">
      <c r="A120" s="12">
        <v>41947</v>
      </c>
      <c r="B120" s="4" t="s">
        <v>23</v>
      </c>
      <c r="C120" t="s">
        <v>57</v>
      </c>
      <c r="E120" s="15">
        <v>91775000</v>
      </c>
      <c r="F120" t="s">
        <v>0</v>
      </c>
      <c r="G120" t="str">
        <f t="shared" si="4"/>
        <v>No</v>
      </c>
      <c r="H120" t="str">
        <f t="shared" si="5"/>
        <v>Yes</v>
      </c>
    </row>
    <row r="121" spans="1:8" outlineLevel="2" x14ac:dyDescent="0.25">
      <c r="A121" s="12">
        <v>42311</v>
      </c>
      <c r="B121" s="4" t="s">
        <v>4</v>
      </c>
      <c r="C121" t="s">
        <v>57</v>
      </c>
      <c r="E121" s="15">
        <v>16200000</v>
      </c>
      <c r="F121" t="s">
        <v>0</v>
      </c>
      <c r="G121" t="str">
        <f t="shared" si="4"/>
        <v>No</v>
      </c>
      <c r="H121" t="str">
        <f t="shared" si="5"/>
        <v>Yes</v>
      </c>
    </row>
    <row r="122" spans="1:8" outlineLevel="2" x14ac:dyDescent="0.25">
      <c r="A122" s="12">
        <v>42682</v>
      </c>
      <c r="B122" s="4" t="s">
        <v>55</v>
      </c>
      <c r="C122" t="s">
        <v>57</v>
      </c>
      <c r="E122" s="15">
        <v>17000000</v>
      </c>
      <c r="F122" t="s">
        <v>0</v>
      </c>
      <c r="G122" t="str">
        <f t="shared" si="4"/>
        <v>No</v>
      </c>
      <c r="H122" t="str">
        <f t="shared" si="5"/>
        <v>Yes</v>
      </c>
    </row>
    <row r="123" spans="1:8" outlineLevel="2" x14ac:dyDescent="0.25">
      <c r="A123" s="12">
        <v>42682</v>
      </c>
      <c r="B123" s="4" t="s">
        <v>56</v>
      </c>
      <c r="C123" t="s">
        <v>57</v>
      </c>
      <c r="E123" s="15">
        <v>4500000</v>
      </c>
      <c r="F123" t="s">
        <v>0</v>
      </c>
      <c r="G123" t="str">
        <f t="shared" si="4"/>
        <v>No</v>
      </c>
      <c r="H123" t="str">
        <f t="shared" si="5"/>
        <v>Yes</v>
      </c>
    </row>
    <row r="124" spans="1:8" outlineLevel="2" x14ac:dyDescent="0.25">
      <c r="A124" s="12">
        <v>42682</v>
      </c>
      <c r="B124" s="4" t="s">
        <v>36</v>
      </c>
      <c r="C124" t="s">
        <v>57</v>
      </c>
      <c r="E124" s="15">
        <v>34500000</v>
      </c>
      <c r="F124" t="s">
        <v>0</v>
      </c>
      <c r="G124" t="str">
        <f t="shared" si="4"/>
        <v>No</v>
      </c>
      <c r="H124" t="str">
        <f t="shared" si="5"/>
        <v>Yes</v>
      </c>
    </row>
    <row r="125" spans="1:8" outlineLevel="2" x14ac:dyDescent="0.25">
      <c r="A125" s="12">
        <v>42682</v>
      </c>
      <c r="B125" s="4" t="s">
        <v>60</v>
      </c>
      <c r="C125" t="s">
        <v>57</v>
      </c>
      <c r="E125" s="15">
        <v>35000000</v>
      </c>
      <c r="F125" t="s">
        <v>0</v>
      </c>
      <c r="G125" t="str">
        <f t="shared" si="4"/>
        <v>No</v>
      </c>
      <c r="H125" t="str">
        <f t="shared" si="5"/>
        <v>Yes</v>
      </c>
    </row>
    <row r="126" spans="1:8" outlineLevel="2" x14ac:dyDescent="0.25">
      <c r="A126" s="12">
        <v>42682</v>
      </c>
      <c r="B126" s="4" t="s">
        <v>62</v>
      </c>
      <c r="C126" t="s">
        <v>57</v>
      </c>
      <c r="E126" s="15">
        <v>3000000</v>
      </c>
      <c r="F126" t="s">
        <v>0</v>
      </c>
      <c r="G126" t="str">
        <f t="shared" si="4"/>
        <v>No</v>
      </c>
      <c r="H126" t="str">
        <f t="shared" si="5"/>
        <v>Yes</v>
      </c>
    </row>
    <row r="127" spans="1:8" outlineLevel="2" x14ac:dyDescent="0.25">
      <c r="A127" s="12">
        <v>42682</v>
      </c>
      <c r="B127" s="4" t="s">
        <v>59</v>
      </c>
      <c r="C127" t="s">
        <v>57</v>
      </c>
      <c r="E127" s="15">
        <v>15000000</v>
      </c>
      <c r="F127" t="s">
        <v>0</v>
      </c>
      <c r="G127" t="str">
        <f t="shared" si="4"/>
        <v>Yes</v>
      </c>
      <c r="H127" t="str">
        <f t="shared" si="5"/>
        <v>No</v>
      </c>
    </row>
    <row r="128" spans="1:8" outlineLevel="2" x14ac:dyDescent="0.25">
      <c r="A128" s="12">
        <v>43046</v>
      </c>
      <c r="B128" s="4" t="s">
        <v>31</v>
      </c>
      <c r="C128" t="s">
        <v>57</v>
      </c>
      <c r="E128" s="15">
        <v>48000000</v>
      </c>
      <c r="F128" t="s">
        <v>0</v>
      </c>
      <c r="G128" t="str">
        <f t="shared" si="4"/>
        <v>No</v>
      </c>
      <c r="H128" t="str">
        <f t="shared" si="5"/>
        <v>Yes</v>
      </c>
    </row>
    <row r="129" spans="1:8" outlineLevel="2" x14ac:dyDescent="0.25">
      <c r="A129" s="12">
        <v>43046</v>
      </c>
      <c r="B129" s="4" t="s">
        <v>53</v>
      </c>
      <c r="C129" t="s">
        <v>57</v>
      </c>
      <c r="E129" s="15">
        <v>21000000</v>
      </c>
      <c r="F129" t="s">
        <v>48</v>
      </c>
      <c r="G129" t="str">
        <f t="shared" si="4"/>
        <v>No</v>
      </c>
      <c r="H129" t="str">
        <f t="shared" si="5"/>
        <v>Yes</v>
      </c>
    </row>
    <row r="130" spans="1:8" outlineLevel="2" x14ac:dyDescent="0.25">
      <c r="A130" s="12">
        <v>43046</v>
      </c>
      <c r="B130" s="4" t="s">
        <v>15</v>
      </c>
      <c r="C130" t="s">
        <v>57</v>
      </c>
      <c r="E130" s="15">
        <v>4000000</v>
      </c>
      <c r="F130" t="s">
        <v>0</v>
      </c>
      <c r="G130" t="str">
        <f t="shared" si="4"/>
        <v>No</v>
      </c>
      <c r="H130" t="str">
        <f t="shared" si="5"/>
        <v>Yes</v>
      </c>
    </row>
    <row r="131" spans="1:8" outlineLevel="2" x14ac:dyDescent="0.25">
      <c r="A131" s="12">
        <v>43410</v>
      </c>
      <c r="B131" s="4" t="s">
        <v>54</v>
      </c>
      <c r="C131" t="s">
        <v>57</v>
      </c>
      <c r="E131" s="15">
        <v>2500000</v>
      </c>
      <c r="F131" t="s">
        <v>0</v>
      </c>
      <c r="G131" t="str">
        <f t="shared" si="4"/>
        <v>No</v>
      </c>
      <c r="H131" t="str">
        <f t="shared" si="5"/>
        <v>Yes</v>
      </c>
    </row>
    <row r="132" spans="1:8" outlineLevel="2" x14ac:dyDescent="0.25">
      <c r="A132" s="12">
        <v>43410</v>
      </c>
      <c r="B132" s="4" t="s">
        <v>5</v>
      </c>
      <c r="C132" t="s">
        <v>57</v>
      </c>
      <c r="E132" s="15">
        <v>31000000</v>
      </c>
      <c r="F132" t="s">
        <v>0</v>
      </c>
      <c r="G132" t="str">
        <f t="shared" si="4"/>
        <v>No</v>
      </c>
      <c r="H132" t="str">
        <f t="shared" si="5"/>
        <v>Yes</v>
      </c>
    </row>
    <row r="133" spans="1:8" outlineLevel="2" x14ac:dyDescent="0.25">
      <c r="A133" s="12">
        <v>43410</v>
      </c>
      <c r="B133" s="4" t="s">
        <v>8</v>
      </c>
      <c r="C133" t="s">
        <v>57</v>
      </c>
      <c r="E133" s="15">
        <v>15000000</v>
      </c>
      <c r="F133" t="s">
        <v>48</v>
      </c>
      <c r="G133" t="str">
        <f t="shared" si="4"/>
        <v>No</v>
      </c>
      <c r="H133" t="str">
        <f t="shared" si="5"/>
        <v>Yes</v>
      </c>
    </row>
    <row r="134" spans="1:8" outlineLevel="2" x14ac:dyDescent="0.25">
      <c r="A134" s="12">
        <v>43746</v>
      </c>
      <c r="B134" s="4" t="s">
        <v>14</v>
      </c>
      <c r="C134" t="s">
        <v>57</v>
      </c>
      <c r="E134" s="15">
        <v>112000000</v>
      </c>
      <c r="F134" t="s">
        <v>0</v>
      </c>
      <c r="G134" t="str">
        <f t="shared" si="4"/>
        <v>No</v>
      </c>
      <c r="H134" t="str">
        <f t="shared" si="5"/>
        <v>Yes</v>
      </c>
    </row>
    <row r="135" spans="1:8" outlineLevel="2" x14ac:dyDescent="0.25">
      <c r="A135" s="12">
        <v>43774</v>
      </c>
      <c r="B135" s="4" t="s">
        <v>17</v>
      </c>
      <c r="C135" t="s">
        <v>57</v>
      </c>
      <c r="E135" s="15">
        <v>21500000</v>
      </c>
      <c r="F135" t="s">
        <v>0</v>
      </c>
      <c r="G135" t="str">
        <f t="shared" si="4"/>
        <v>No</v>
      </c>
      <c r="H135" t="str">
        <f t="shared" si="5"/>
        <v>Yes</v>
      </c>
    </row>
    <row r="136" spans="1:8" outlineLevel="2" x14ac:dyDescent="0.25">
      <c r="A136" s="12">
        <v>43774</v>
      </c>
      <c r="B136" s="4" t="s">
        <v>18</v>
      </c>
      <c r="C136" t="s">
        <v>57</v>
      </c>
      <c r="E136" s="15">
        <v>18000000</v>
      </c>
      <c r="F136" t="s">
        <v>0</v>
      </c>
      <c r="G136" t="str">
        <f t="shared" si="4"/>
        <v>No</v>
      </c>
      <c r="H136" t="str">
        <f t="shared" si="5"/>
        <v>Yes</v>
      </c>
    </row>
    <row r="137" spans="1:8" outlineLevel="2" x14ac:dyDescent="0.25">
      <c r="A137" s="12">
        <v>44138</v>
      </c>
      <c r="B137" s="4" t="s">
        <v>28</v>
      </c>
      <c r="C137" t="s">
        <v>57</v>
      </c>
      <c r="E137" s="15">
        <v>1200000</v>
      </c>
      <c r="F137" t="s">
        <v>48</v>
      </c>
      <c r="G137" t="str">
        <f t="shared" si="4"/>
        <v>No</v>
      </c>
      <c r="H137" t="str">
        <f t="shared" si="5"/>
        <v>Yes</v>
      </c>
    </row>
    <row r="138" spans="1:8" outlineLevel="2" x14ac:dyDescent="0.25">
      <c r="A138" s="12">
        <v>44138</v>
      </c>
      <c r="B138" s="4" t="s">
        <v>24</v>
      </c>
      <c r="C138" t="s">
        <v>57</v>
      </c>
      <c r="E138" s="15">
        <v>25000000</v>
      </c>
      <c r="F138" t="s">
        <v>0</v>
      </c>
      <c r="G138" t="str">
        <f t="shared" si="4"/>
        <v>Yes</v>
      </c>
      <c r="H138" t="str">
        <f t="shared" si="5"/>
        <v>No</v>
      </c>
    </row>
    <row r="139" spans="1:8" outlineLevel="2" x14ac:dyDescent="0.25">
      <c r="A139" s="12">
        <v>44138</v>
      </c>
      <c r="B139" s="4" t="s">
        <v>27</v>
      </c>
      <c r="C139" t="s">
        <v>57</v>
      </c>
      <c r="D139" t="s">
        <v>118</v>
      </c>
      <c r="E139" s="15">
        <v>20000000</v>
      </c>
      <c r="F139" t="s">
        <v>0</v>
      </c>
      <c r="G139" t="str">
        <f t="shared" si="4"/>
        <v>Yes</v>
      </c>
      <c r="H139" t="str">
        <f t="shared" si="5"/>
        <v>No</v>
      </c>
    </row>
    <row r="140" spans="1:8" outlineLevel="2" x14ac:dyDescent="0.25">
      <c r="A140" s="12">
        <v>44502</v>
      </c>
      <c r="B140" s="4" t="s">
        <v>29</v>
      </c>
      <c r="C140" t="s">
        <v>57</v>
      </c>
      <c r="E140" s="15">
        <v>13555000</v>
      </c>
      <c r="F140" t="s">
        <v>48</v>
      </c>
      <c r="G140" t="str">
        <f t="shared" si="4"/>
        <v>No</v>
      </c>
      <c r="H140" t="str">
        <f t="shared" si="5"/>
        <v>Yes</v>
      </c>
    </row>
    <row r="141" spans="1:8" outlineLevel="2" x14ac:dyDescent="0.25">
      <c r="A141" s="12">
        <v>44502</v>
      </c>
      <c r="B141" s="4" t="s">
        <v>30</v>
      </c>
      <c r="C141" t="s">
        <v>57</v>
      </c>
      <c r="E141" s="15">
        <v>35500000</v>
      </c>
      <c r="F141" t="s">
        <v>0</v>
      </c>
      <c r="G141" t="str">
        <f t="shared" si="4"/>
        <v>No</v>
      </c>
      <c r="H141" t="str">
        <f t="shared" si="5"/>
        <v>Yes</v>
      </c>
    </row>
    <row r="142" spans="1:8" outlineLevel="2" x14ac:dyDescent="0.25">
      <c r="A142" s="12">
        <v>44502</v>
      </c>
      <c r="B142" s="4" t="s">
        <v>32</v>
      </c>
      <c r="C142" t="s">
        <v>57</v>
      </c>
      <c r="E142" s="15">
        <v>17300000</v>
      </c>
      <c r="F142" t="s">
        <v>0</v>
      </c>
      <c r="G142" t="str">
        <f t="shared" si="4"/>
        <v>No</v>
      </c>
      <c r="H142" t="str">
        <f t="shared" si="5"/>
        <v>Yes</v>
      </c>
    </row>
    <row r="143" spans="1:8" outlineLevel="2" x14ac:dyDescent="0.25">
      <c r="A143" s="12">
        <v>44502</v>
      </c>
      <c r="B143" s="4" t="s">
        <v>33</v>
      </c>
      <c r="C143" t="s">
        <v>57</v>
      </c>
      <c r="E143" s="15">
        <v>18500000</v>
      </c>
      <c r="F143" t="s">
        <v>0</v>
      </c>
      <c r="G143" t="str">
        <f t="shared" si="4"/>
        <v>No</v>
      </c>
      <c r="H143" t="str">
        <f t="shared" si="5"/>
        <v>Yes</v>
      </c>
    </row>
    <row r="144" spans="1:8" outlineLevel="2" x14ac:dyDescent="0.25">
      <c r="A144" s="12">
        <v>44768</v>
      </c>
      <c r="B144" s="4" t="s">
        <v>36</v>
      </c>
      <c r="C144" t="s">
        <v>57</v>
      </c>
      <c r="E144" s="15">
        <v>70000000</v>
      </c>
      <c r="F144" t="s">
        <v>0</v>
      </c>
      <c r="G144" t="str">
        <f t="shared" si="4"/>
        <v>No</v>
      </c>
      <c r="H144" t="str">
        <f t="shared" si="5"/>
        <v>Yes</v>
      </c>
    </row>
    <row r="145" spans="1:9" outlineLevel="2" x14ac:dyDescent="0.25">
      <c r="A145" s="12">
        <v>44873</v>
      </c>
      <c r="B145" s="4" t="s">
        <v>37</v>
      </c>
      <c r="C145" t="s">
        <v>57</v>
      </c>
      <c r="E145" s="15">
        <v>22430000</v>
      </c>
      <c r="F145" t="s">
        <v>0</v>
      </c>
      <c r="G145" t="str">
        <f t="shared" si="4"/>
        <v>No</v>
      </c>
      <c r="H145" t="str">
        <f t="shared" si="5"/>
        <v>Yes</v>
      </c>
    </row>
    <row r="146" spans="1:9" outlineLevel="2" x14ac:dyDescent="0.25">
      <c r="A146" s="12">
        <v>44873</v>
      </c>
      <c r="B146" s="4" t="s">
        <v>41</v>
      </c>
      <c r="C146" t="s">
        <v>57</v>
      </c>
      <c r="E146" s="15">
        <v>60000000</v>
      </c>
      <c r="F146" t="s">
        <v>0</v>
      </c>
      <c r="G146" t="str">
        <f t="shared" si="4"/>
        <v>No</v>
      </c>
      <c r="H146" t="str">
        <f t="shared" si="5"/>
        <v>Yes</v>
      </c>
    </row>
    <row r="147" spans="1:9" outlineLevel="2" x14ac:dyDescent="0.25">
      <c r="A147" s="12">
        <v>44873</v>
      </c>
      <c r="B147" s="4" t="s">
        <v>45</v>
      </c>
      <c r="C147" t="s">
        <v>57</v>
      </c>
      <c r="E147" s="15">
        <v>14000000</v>
      </c>
      <c r="F147" t="s">
        <v>0</v>
      </c>
      <c r="G147" t="str">
        <f t="shared" si="4"/>
        <v>No</v>
      </c>
      <c r="H147" t="str">
        <f t="shared" si="5"/>
        <v>Yes</v>
      </c>
    </row>
    <row r="148" spans="1:9" ht="17.25" outlineLevel="2" x14ac:dyDescent="0.4">
      <c r="A148" s="12">
        <v>44873</v>
      </c>
      <c r="B148" s="4" t="s">
        <v>23</v>
      </c>
      <c r="C148" t="s">
        <v>57</v>
      </c>
      <c r="E148" s="9">
        <v>275000000</v>
      </c>
      <c r="F148" t="s">
        <v>0</v>
      </c>
      <c r="G148" t="str">
        <f t="shared" si="4"/>
        <v>No</v>
      </c>
      <c r="H148" t="str">
        <f t="shared" si="5"/>
        <v>Yes</v>
      </c>
    </row>
    <row r="149" spans="1:9" outlineLevel="1" x14ac:dyDescent="0.25">
      <c r="A149" s="12"/>
      <c r="B149" s="4"/>
      <c r="C149" s="5" t="s">
        <v>164</v>
      </c>
      <c r="E149" s="15">
        <f>SUBTOTAL(9,E105:E148)</f>
        <v>1302155000</v>
      </c>
      <c r="I149" s="11">
        <f>AVERAGE(E105,E106,E107,E108,E109,E110,E111,E113,E115,E116,E117,E118,E119,E120,E121,E122,E123,E124,E125,E126,E127, E128, E130:E132, E134:E136, E138:E139, E141:E148)</f>
        <v>32276315.789473683</v>
      </c>
    </row>
    <row r="150" spans="1:9" outlineLevel="1" x14ac:dyDescent="0.25">
      <c r="A150" s="12"/>
      <c r="B150" s="4"/>
      <c r="C150" s="5"/>
      <c r="E150" s="15"/>
    </row>
    <row r="151" spans="1:9" ht="17.25" outlineLevel="2" x14ac:dyDescent="0.4">
      <c r="A151" s="12">
        <v>43410</v>
      </c>
      <c r="B151" s="4" t="s">
        <v>11</v>
      </c>
      <c r="C151" t="s">
        <v>12</v>
      </c>
      <c r="E151" s="9">
        <v>120000000</v>
      </c>
      <c r="F151" t="s">
        <v>0</v>
      </c>
      <c r="G151" t="str">
        <f>IF(COUNTIF(B151,"*County*"),"Yes","No")</f>
        <v>Yes</v>
      </c>
      <c r="H151" t="str">
        <f>IF(G151="Yes","No","Yes")</f>
        <v>No</v>
      </c>
    </row>
    <row r="152" spans="1:9" outlineLevel="1" x14ac:dyDescent="0.25">
      <c r="A152" s="12"/>
      <c r="B152" s="4"/>
      <c r="C152" s="5" t="s">
        <v>186</v>
      </c>
      <c r="E152" s="15">
        <f>SUBTOTAL(9,E151:E151)</f>
        <v>120000000</v>
      </c>
      <c r="I152" s="11">
        <f>AVERAGE(E151)</f>
        <v>120000000</v>
      </c>
    </row>
    <row r="153" spans="1:9" outlineLevel="1" x14ac:dyDescent="0.25">
      <c r="A153" s="12"/>
      <c r="B153" s="4"/>
      <c r="E153" s="15"/>
    </row>
    <row r="154" spans="1:9" outlineLevel="2" x14ac:dyDescent="0.25">
      <c r="A154" s="12">
        <v>43410</v>
      </c>
      <c r="B154" s="4" t="s">
        <v>8</v>
      </c>
      <c r="C154" t="s">
        <v>90</v>
      </c>
      <c r="E154" s="15">
        <v>3000000</v>
      </c>
      <c r="F154" t="s">
        <v>48</v>
      </c>
      <c r="G154" t="str">
        <f>IF(COUNTIF(B154,"*County*"),"Yes","No")</f>
        <v>No</v>
      </c>
      <c r="H154" t="str">
        <f>IF(G154="Yes","No","Yes")</f>
        <v>Yes</v>
      </c>
    </row>
    <row r="155" spans="1:9" outlineLevel="2" x14ac:dyDescent="0.25">
      <c r="A155" s="12">
        <v>43410</v>
      </c>
      <c r="B155" s="4" t="s">
        <v>10</v>
      </c>
      <c r="C155" t="s">
        <v>90</v>
      </c>
      <c r="E155" s="15">
        <v>9745000</v>
      </c>
      <c r="F155" t="s">
        <v>48</v>
      </c>
      <c r="G155" t="str">
        <f>IF(COUNTIF(B155,"*County*"),"Yes","No")</f>
        <v>Yes</v>
      </c>
      <c r="H155" t="str">
        <f>IF(G155="Yes","No","Yes")</f>
        <v>No</v>
      </c>
    </row>
    <row r="156" spans="1:9" ht="17.25" outlineLevel="2" x14ac:dyDescent="0.4">
      <c r="A156" s="12">
        <v>43774</v>
      </c>
      <c r="B156" s="4" t="s">
        <v>15</v>
      </c>
      <c r="C156" t="s">
        <v>90</v>
      </c>
      <c r="E156" s="9">
        <v>14000000</v>
      </c>
      <c r="F156" t="s">
        <v>0</v>
      </c>
      <c r="G156" t="str">
        <f>IF(COUNTIF(B156,"*County*"),"Yes","No")</f>
        <v>No</v>
      </c>
      <c r="H156" t="str">
        <f>IF(G156="Yes","No","Yes")</f>
        <v>Yes</v>
      </c>
    </row>
    <row r="157" spans="1:9" outlineLevel="1" x14ac:dyDescent="0.25">
      <c r="A157" s="12"/>
      <c r="B157" s="4"/>
      <c r="C157" s="5" t="s">
        <v>144</v>
      </c>
      <c r="E157" s="15">
        <f>SUBTOTAL(9,E154:E156)</f>
        <v>26745000</v>
      </c>
      <c r="I157" s="11">
        <f>AVERAGE(E156)</f>
        <v>14000000</v>
      </c>
    </row>
    <row r="158" spans="1:9" outlineLevel="1" x14ac:dyDescent="0.25">
      <c r="A158" s="12"/>
      <c r="B158" s="4"/>
      <c r="C158" s="5"/>
      <c r="E158" s="15"/>
    </row>
    <row r="159" spans="1:9" outlineLevel="2" x14ac:dyDescent="0.25">
      <c r="A159" s="12">
        <v>41219</v>
      </c>
      <c r="B159" s="4" t="s">
        <v>72</v>
      </c>
      <c r="C159" t="s">
        <v>102</v>
      </c>
      <c r="E159" s="15">
        <v>7150000</v>
      </c>
      <c r="F159" t="s">
        <v>0</v>
      </c>
      <c r="G159" t="str">
        <f>IF(COUNTIF(B159,"*County*"),"Yes","No")</f>
        <v>No</v>
      </c>
      <c r="H159" t="str">
        <f>IF(G159="Yes","No","Yes")</f>
        <v>Yes</v>
      </c>
    </row>
    <row r="160" spans="1:9" outlineLevel="1" x14ac:dyDescent="0.25">
      <c r="A160" s="12"/>
      <c r="B160" s="4"/>
      <c r="C160" s="5" t="s">
        <v>167</v>
      </c>
      <c r="E160" s="15">
        <f>SUBTOTAL(9,E159:E159)</f>
        <v>7150000</v>
      </c>
      <c r="I160" s="11">
        <f>AVERAGE(E159)</f>
        <v>7150000</v>
      </c>
    </row>
    <row r="161" spans="1:9" outlineLevel="1" x14ac:dyDescent="0.25">
      <c r="A161" s="12"/>
      <c r="B161" s="4"/>
      <c r="C161" s="5"/>
      <c r="E161" s="15"/>
    </row>
    <row r="162" spans="1:9" outlineLevel="2" x14ac:dyDescent="0.25">
      <c r="A162" s="12">
        <v>44502</v>
      </c>
      <c r="B162" s="4" t="s">
        <v>30</v>
      </c>
      <c r="C162" t="s">
        <v>85</v>
      </c>
      <c r="E162" s="15">
        <v>6500000</v>
      </c>
      <c r="F162" t="s">
        <v>0</v>
      </c>
      <c r="G162" t="str">
        <f t="shared" ref="G162:G168" si="6">IF(COUNTIF(B162,"*County*"),"Yes","No")</f>
        <v>No</v>
      </c>
      <c r="H162" t="str">
        <f t="shared" ref="H162:H168" si="7">IF(G162="Yes","No","Yes")</f>
        <v>Yes</v>
      </c>
    </row>
    <row r="163" spans="1:9" outlineLevel="2" x14ac:dyDescent="0.25">
      <c r="A163" s="12">
        <v>44502</v>
      </c>
      <c r="B163" s="4" t="s">
        <v>32</v>
      </c>
      <c r="C163" t="s">
        <v>85</v>
      </c>
      <c r="E163" s="15">
        <v>8000000</v>
      </c>
      <c r="F163" t="s">
        <v>0</v>
      </c>
      <c r="G163" t="str">
        <f t="shared" si="6"/>
        <v>No</v>
      </c>
      <c r="H163" t="str">
        <f t="shared" si="7"/>
        <v>Yes</v>
      </c>
    </row>
    <row r="164" spans="1:9" outlineLevel="2" x14ac:dyDescent="0.25">
      <c r="A164" s="12">
        <v>44768</v>
      </c>
      <c r="B164" s="4" t="s">
        <v>36</v>
      </c>
      <c r="C164" t="s">
        <v>85</v>
      </c>
      <c r="D164" t="s">
        <v>120</v>
      </c>
      <c r="E164" s="15">
        <v>6000000</v>
      </c>
      <c r="F164" t="s">
        <v>0</v>
      </c>
      <c r="G164" t="str">
        <f t="shared" si="6"/>
        <v>No</v>
      </c>
      <c r="H164" t="str">
        <f t="shared" si="7"/>
        <v>Yes</v>
      </c>
    </row>
    <row r="165" spans="1:9" outlineLevel="2" x14ac:dyDescent="0.25">
      <c r="A165" s="12">
        <v>44873</v>
      </c>
      <c r="B165" s="4" t="s">
        <v>42</v>
      </c>
      <c r="C165" t="s">
        <v>85</v>
      </c>
      <c r="E165" s="15">
        <v>60000000</v>
      </c>
      <c r="F165" t="s">
        <v>0</v>
      </c>
      <c r="G165" t="str">
        <f t="shared" si="6"/>
        <v>No</v>
      </c>
      <c r="H165" t="str">
        <f t="shared" si="7"/>
        <v>Yes</v>
      </c>
    </row>
    <row r="166" spans="1:9" outlineLevel="2" x14ac:dyDescent="0.25">
      <c r="A166" s="12">
        <v>41947</v>
      </c>
      <c r="B166" s="4" t="s">
        <v>5</v>
      </c>
      <c r="C166" t="s">
        <v>107</v>
      </c>
      <c r="E166" s="15">
        <v>31000000</v>
      </c>
      <c r="F166" t="s">
        <v>0</v>
      </c>
      <c r="G166" t="str">
        <f t="shared" si="6"/>
        <v>No</v>
      </c>
      <c r="H166" t="str">
        <f t="shared" si="7"/>
        <v>Yes</v>
      </c>
    </row>
    <row r="167" spans="1:9" outlineLevel="2" x14ac:dyDescent="0.25">
      <c r="A167" s="12">
        <v>43410</v>
      </c>
      <c r="B167" s="4" t="s">
        <v>5</v>
      </c>
      <c r="C167" t="s">
        <v>107</v>
      </c>
      <c r="E167" s="15">
        <v>21100000</v>
      </c>
      <c r="F167" t="s">
        <v>0</v>
      </c>
      <c r="G167" t="str">
        <f t="shared" si="6"/>
        <v>No</v>
      </c>
      <c r="H167" t="str">
        <f t="shared" si="7"/>
        <v>Yes</v>
      </c>
    </row>
    <row r="168" spans="1:9" ht="17.25" outlineLevel="2" x14ac:dyDescent="0.4">
      <c r="A168" s="12">
        <v>43410</v>
      </c>
      <c r="B168" s="4" t="s">
        <v>10</v>
      </c>
      <c r="C168" t="s">
        <v>107</v>
      </c>
      <c r="E168" s="9">
        <v>42160000</v>
      </c>
      <c r="F168" t="s">
        <v>0</v>
      </c>
      <c r="G168" t="str">
        <f t="shared" si="6"/>
        <v>Yes</v>
      </c>
      <c r="H168" t="str">
        <f t="shared" si="7"/>
        <v>No</v>
      </c>
    </row>
    <row r="169" spans="1:9" outlineLevel="1" x14ac:dyDescent="0.25">
      <c r="A169" s="12"/>
      <c r="B169" s="4"/>
      <c r="C169" s="5" t="s">
        <v>107</v>
      </c>
      <c r="E169" s="15">
        <f>SUBTOTAL(9,E162:E168)</f>
        <v>174760000</v>
      </c>
      <c r="I169" s="11">
        <f>AVERAGE(E162:E168)</f>
        <v>24965714.285714287</v>
      </c>
    </row>
    <row r="170" spans="1:9" outlineLevel="1" x14ac:dyDescent="0.25"/>
    <row r="171" spans="1:9" outlineLevel="2" x14ac:dyDescent="0.25">
      <c r="A171" s="12">
        <v>41555</v>
      </c>
      <c r="B171" s="4" t="s">
        <v>11</v>
      </c>
      <c r="C171" t="s">
        <v>82</v>
      </c>
      <c r="E171" s="15">
        <v>810000000</v>
      </c>
      <c r="F171" t="s">
        <v>0</v>
      </c>
      <c r="G171" t="str">
        <f t="shared" ref="G171:G203" si="8">IF(COUNTIF(B171,"*County*"),"Yes","No")</f>
        <v>Yes</v>
      </c>
      <c r="H171" t="str">
        <f t="shared" ref="H171:H203" si="9">IF(G171="Yes","No","Yes")</f>
        <v>No</v>
      </c>
    </row>
    <row r="172" spans="1:9" outlineLevel="2" x14ac:dyDescent="0.25">
      <c r="A172" s="12">
        <v>41583</v>
      </c>
      <c r="B172" s="4" t="s">
        <v>6</v>
      </c>
      <c r="C172" t="s">
        <v>82</v>
      </c>
      <c r="E172" s="15">
        <v>57000000</v>
      </c>
      <c r="F172" t="s">
        <v>0</v>
      </c>
      <c r="G172" t="str">
        <f t="shared" si="8"/>
        <v>Yes</v>
      </c>
      <c r="H172" t="str">
        <f t="shared" si="9"/>
        <v>No</v>
      </c>
    </row>
    <row r="173" spans="1:9" ht="30" outlineLevel="2" x14ac:dyDescent="0.25">
      <c r="A173" s="12">
        <v>41583</v>
      </c>
      <c r="B173" s="4" t="s">
        <v>52</v>
      </c>
      <c r="C173" t="s">
        <v>82</v>
      </c>
      <c r="E173" s="15">
        <v>290000000</v>
      </c>
      <c r="F173" t="s">
        <v>0</v>
      </c>
      <c r="G173" t="str">
        <f t="shared" si="8"/>
        <v>Yes</v>
      </c>
      <c r="H173" t="str">
        <f t="shared" si="9"/>
        <v>No</v>
      </c>
    </row>
    <row r="174" spans="1:9" outlineLevel="2" x14ac:dyDescent="0.25">
      <c r="A174" s="12">
        <v>41583</v>
      </c>
      <c r="B174" s="4" t="s">
        <v>99</v>
      </c>
      <c r="C174" t="s">
        <v>82</v>
      </c>
      <c r="E174" s="15">
        <v>75000000</v>
      </c>
      <c r="F174" t="s">
        <v>48</v>
      </c>
      <c r="G174" t="str">
        <f t="shared" si="8"/>
        <v>Yes</v>
      </c>
      <c r="H174" t="str">
        <f t="shared" si="9"/>
        <v>No</v>
      </c>
    </row>
    <row r="175" spans="1:9" outlineLevel="2" x14ac:dyDescent="0.25">
      <c r="A175" s="12">
        <v>41765</v>
      </c>
      <c r="B175" s="4" t="s">
        <v>69</v>
      </c>
      <c r="C175" t="s">
        <v>82</v>
      </c>
      <c r="E175" s="15">
        <v>54500000</v>
      </c>
      <c r="F175" t="s">
        <v>0</v>
      </c>
      <c r="G175" t="str">
        <f t="shared" si="8"/>
        <v>Yes</v>
      </c>
      <c r="H175" t="str">
        <f t="shared" si="9"/>
        <v>No</v>
      </c>
    </row>
    <row r="176" spans="1:9" outlineLevel="2" x14ac:dyDescent="0.25">
      <c r="A176" s="12">
        <v>41947</v>
      </c>
      <c r="B176" s="4" t="s">
        <v>65</v>
      </c>
      <c r="C176" t="s">
        <v>82</v>
      </c>
      <c r="E176" s="15">
        <v>11000000</v>
      </c>
      <c r="F176" t="s">
        <v>0</v>
      </c>
      <c r="G176" t="str">
        <f t="shared" si="8"/>
        <v>Yes</v>
      </c>
      <c r="H176" t="str">
        <f t="shared" si="9"/>
        <v>No</v>
      </c>
    </row>
    <row r="177" spans="1:8" outlineLevel="2" x14ac:dyDescent="0.25">
      <c r="A177" s="12">
        <v>41947</v>
      </c>
      <c r="B177" s="4" t="s">
        <v>67</v>
      </c>
      <c r="C177" t="s">
        <v>82</v>
      </c>
      <c r="E177" s="15">
        <v>100000000</v>
      </c>
      <c r="F177" t="s">
        <v>0</v>
      </c>
      <c r="G177" t="str">
        <f t="shared" si="8"/>
        <v>Yes</v>
      </c>
      <c r="H177" t="str">
        <f t="shared" si="9"/>
        <v>No</v>
      </c>
    </row>
    <row r="178" spans="1:8" outlineLevel="2" x14ac:dyDescent="0.25">
      <c r="A178" s="12">
        <v>41947</v>
      </c>
      <c r="B178" s="4" t="s">
        <v>20</v>
      </c>
      <c r="C178" t="s">
        <v>82</v>
      </c>
      <c r="E178" s="15">
        <v>119500000</v>
      </c>
      <c r="F178" t="s">
        <v>0</v>
      </c>
      <c r="G178" t="str">
        <f t="shared" si="8"/>
        <v>Yes</v>
      </c>
      <c r="H178" t="str">
        <f t="shared" si="9"/>
        <v>No</v>
      </c>
    </row>
    <row r="179" spans="1:8" ht="30" outlineLevel="2" x14ac:dyDescent="0.25">
      <c r="A179" s="12">
        <v>41947</v>
      </c>
      <c r="B179" s="4" t="s">
        <v>68</v>
      </c>
      <c r="C179" t="s">
        <v>82</v>
      </c>
      <c r="E179" s="15">
        <v>160000000</v>
      </c>
      <c r="F179" t="s">
        <v>0</v>
      </c>
      <c r="G179" t="str">
        <f t="shared" si="8"/>
        <v>Yes</v>
      </c>
      <c r="H179" t="str">
        <f t="shared" si="9"/>
        <v>No</v>
      </c>
    </row>
    <row r="180" spans="1:8" outlineLevel="2" x14ac:dyDescent="0.25">
      <c r="A180" s="12">
        <v>41947</v>
      </c>
      <c r="B180" s="4" t="s">
        <v>46</v>
      </c>
      <c r="C180" t="s">
        <v>82</v>
      </c>
      <c r="E180" s="15">
        <v>75000000</v>
      </c>
      <c r="F180" t="s">
        <v>0</v>
      </c>
      <c r="G180" t="str">
        <f t="shared" si="8"/>
        <v>Yes</v>
      </c>
      <c r="H180" t="str">
        <f t="shared" si="9"/>
        <v>No</v>
      </c>
    </row>
    <row r="181" spans="1:8" outlineLevel="2" x14ac:dyDescent="0.25">
      <c r="A181" s="12">
        <v>42682</v>
      </c>
      <c r="B181" s="4" t="s">
        <v>58</v>
      </c>
      <c r="C181" t="s">
        <v>82</v>
      </c>
      <c r="E181" s="15">
        <v>152000000</v>
      </c>
      <c r="F181" t="s">
        <v>0</v>
      </c>
      <c r="G181" t="str">
        <f t="shared" si="8"/>
        <v>Yes</v>
      </c>
      <c r="H181" t="str">
        <f t="shared" si="9"/>
        <v>No</v>
      </c>
    </row>
    <row r="182" spans="1:8" outlineLevel="2" x14ac:dyDescent="0.25">
      <c r="A182" s="12">
        <v>42682</v>
      </c>
      <c r="B182" s="4" t="s">
        <v>59</v>
      </c>
      <c r="C182" t="s">
        <v>82</v>
      </c>
      <c r="E182" s="15">
        <v>350000000</v>
      </c>
      <c r="F182" t="s">
        <v>0</v>
      </c>
      <c r="G182" t="str">
        <f t="shared" si="8"/>
        <v>Yes</v>
      </c>
      <c r="H182" t="str">
        <f t="shared" si="9"/>
        <v>No</v>
      </c>
    </row>
    <row r="183" spans="1:8" outlineLevel="2" x14ac:dyDescent="0.25">
      <c r="A183" s="12">
        <v>42682</v>
      </c>
      <c r="B183" s="4" t="s">
        <v>43</v>
      </c>
      <c r="C183" t="s">
        <v>82</v>
      </c>
      <c r="E183" s="15">
        <v>90870000</v>
      </c>
      <c r="F183" t="s">
        <v>0</v>
      </c>
      <c r="G183" t="str">
        <f t="shared" si="8"/>
        <v>Yes</v>
      </c>
      <c r="H183" t="str">
        <f t="shared" si="9"/>
        <v>No</v>
      </c>
    </row>
    <row r="184" spans="1:8" outlineLevel="2" x14ac:dyDescent="0.25">
      <c r="A184" s="12">
        <v>42682</v>
      </c>
      <c r="B184" s="4" t="s">
        <v>61</v>
      </c>
      <c r="C184" t="s">
        <v>82</v>
      </c>
      <c r="E184" s="15">
        <v>125000000</v>
      </c>
      <c r="F184" t="s">
        <v>0</v>
      </c>
      <c r="G184" t="str">
        <f t="shared" si="8"/>
        <v>Yes</v>
      </c>
      <c r="H184" t="str">
        <f t="shared" si="9"/>
        <v>No</v>
      </c>
    </row>
    <row r="185" spans="1:8" outlineLevel="2" x14ac:dyDescent="0.25">
      <c r="A185" s="12">
        <v>42682</v>
      </c>
      <c r="B185" s="4" t="s">
        <v>10</v>
      </c>
      <c r="C185" t="s">
        <v>82</v>
      </c>
      <c r="E185" s="15">
        <v>54020000</v>
      </c>
      <c r="F185" t="s">
        <v>0</v>
      </c>
      <c r="G185" t="str">
        <f t="shared" si="8"/>
        <v>Yes</v>
      </c>
      <c r="H185" t="str">
        <f t="shared" si="9"/>
        <v>No</v>
      </c>
    </row>
    <row r="186" spans="1:8" ht="30" outlineLevel="2" x14ac:dyDescent="0.25">
      <c r="A186" s="12">
        <v>43046</v>
      </c>
      <c r="B186" s="4" t="s">
        <v>52</v>
      </c>
      <c r="C186" t="s">
        <v>82</v>
      </c>
      <c r="E186" s="15">
        <v>922085000</v>
      </c>
      <c r="F186" t="s">
        <v>0</v>
      </c>
      <c r="G186" t="str">
        <f t="shared" si="8"/>
        <v>Yes</v>
      </c>
      <c r="H186" t="str">
        <f t="shared" si="9"/>
        <v>No</v>
      </c>
    </row>
    <row r="187" spans="1:8" outlineLevel="2" x14ac:dyDescent="0.25">
      <c r="A187" s="12">
        <v>43228</v>
      </c>
      <c r="B187" s="4" t="s">
        <v>49</v>
      </c>
      <c r="C187" t="s">
        <v>82</v>
      </c>
      <c r="E187" s="15">
        <v>250000000</v>
      </c>
      <c r="F187" t="s">
        <v>0</v>
      </c>
      <c r="G187" t="str">
        <f t="shared" si="8"/>
        <v>Yes</v>
      </c>
      <c r="H187" t="str">
        <f t="shared" si="9"/>
        <v>No</v>
      </c>
    </row>
    <row r="188" spans="1:8" outlineLevel="2" x14ac:dyDescent="0.25">
      <c r="A188" s="12">
        <v>43228</v>
      </c>
      <c r="B188" s="4" t="s">
        <v>50</v>
      </c>
      <c r="C188" t="s">
        <v>82</v>
      </c>
      <c r="E188" s="15">
        <v>103000000</v>
      </c>
      <c r="F188" t="s">
        <v>0</v>
      </c>
      <c r="G188" t="str">
        <f t="shared" si="8"/>
        <v>Yes</v>
      </c>
      <c r="H188" t="str">
        <f t="shared" si="9"/>
        <v>No</v>
      </c>
    </row>
    <row r="189" spans="1:8" outlineLevel="2" x14ac:dyDescent="0.25">
      <c r="A189" s="12">
        <v>43410</v>
      </c>
      <c r="B189" s="4" t="s">
        <v>1</v>
      </c>
      <c r="C189" t="s">
        <v>82</v>
      </c>
      <c r="E189" s="15">
        <v>150000000</v>
      </c>
      <c r="F189" t="s">
        <v>0</v>
      </c>
      <c r="G189" t="str">
        <f t="shared" si="8"/>
        <v>Yes</v>
      </c>
      <c r="H189" t="str">
        <f t="shared" si="9"/>
        <v>No</v>
      </c>
    </row>
    <row r="190" spans="1:8" outlineLevel="2" x14ac:dyDescent="0.25">
      <c r="A190" s="12">
        <v>43410</v>
      </c>
      <c r="B190" s="4" t="s">
        <v>3</v>
      </c>
      <c r="C190" t="s">
        <v>82</v>
      </c>
      <c r="E190" s="15">
        <v>36500000</v>
      </c>
      <c r="F190" t="s">
        <v>0</v>
      </c>
      <c r="G190" t="str">
        <f t="shared" si="8"/>
        <v>Yes</v>
      </c>
      <c r="H190" t="str">
        <f t="shared" si="9"/>
        <v>No</v>
      </c>
    </row>
    <row r="191" spans="1:8" outlineLevel="2" x14ac:dyDescent="0.25">
      <c r="A191" s="12">
        <v>43410</v>
      </c>
      <c r="B191" s="4" t="s">
        <v>6</v>
      </c>
      <c r="C191" t="s">
        <v>82</v>
      </c>
      <c r="E191" s="15">
        <v>61000000</v>
      </c>
      <c r="F191" t="s">
        <v>0</v>
      </c>
      <c r="G191" t="str">
        <f t="shared" si="8"/>
        <v>Yes</v>
      </c>
      <c r="H191" t="str">
        <f t="shared" si="9"/>
        <v>No</v>
      </c>
    </row>
    <row r="192" spans="1:8" ht="30" outlineLevel="2" x14ac:dyDescent="0.25">
      <c r="A192" s="12">
        <v>43410</v>
      </c>
      <c r="B192" s="4" t="s">
        <v>98</v>
      </c>
      <c r="C192" t="s">
        <v>82</v>
      </c>
      <c r="E192" s="15">
        <v>68000000</v>
      </c>
      <c r="F192" t="s">
        <v>0</v>
      </c>
      <c r="G192" t="str">
        <f t="shared" si="8"/>
        <v>Yes</v>
      </c>
      <c r="H192" t="str">
        <f t="shared" si="9"/>
        <v>No</v>
      </c>
    </row>
    <row r="193" spans="1:9" outlineLevel="2" x14ac:dyDescent="0.25">
      <c r="A193" s="12">
        <v>43410</v>
      </c>
      <c r="B193" s="4" t="s">
        <v>11</v>
      </c>
      <c r="C193" t="s">
        <v>82</v>
      </c>
      <c r="E193" s="15">
        <v>548000000</v>
      </c>
      <c r="F193" t="s">
        <v>0</v>
      </c>
      <c r="G193" t="str">
        <f t="shared" si="8"/>
        <v>Yes</v>
      </c>
      <c r="H193" t="str">
        <f t="shared" si="9"/>
        <v>No</v>
      </c>
    </row>
    <row r="194" spans="1:9" outlineLevel="2" x14ac:dyDescent="0.25">
      <c r="A194" s="12">
        <v>43893</v>
      </c>
      <c r="B194" s="4" t="s">
        <v>20</v>
      </c>
      <c r="C194" t="s">
        <v>82</v>
      </c>
      <c r="E194" s="15">
        <v>115500000</v>
      </c>
      <c r="F194" t="s">
        <v>0</v>
      </c>
      <c r="G194" t="str">
        <f t="shared" si="8"/>
        <v>Yes</v>
      </c>
      <c r="H194" t="str">
        <f t="shared" si="9"/>
        <v>No</v>
      </c>
    </row>
    <row r="195" spans="1:9" outlineLevel="2" x14ac:dyDescent="0.25">
      <c r="A195" s="12">
        <v>44138</v>
      </c>
      <c r="B195" s="4" t="s">
        <v>21</v>
      </c>
      <c r="C195" t="s">
        <v>82</v>
      </c>
      <c r="E195" s="15">
        <v>300000000</v>
      </c>
      <c r="F195" t="s">
        <v>0</v>
      </c>
      <c r="G195" t="str">
        <f t="shared" si="8"/>
        <v>Yes</v>
      </c>
      <c r="H195" t="str">
        <f t="shared" si="9"/>
        <v>No</v>
      </c>
    </row>
    <row r="196" spans="1:9" outlineLevel="2" x14ac:dyDescent="0.25">
      <c r="A196" s="12">
        <v>44138</v>
      </c>
      <c r="B196" s="4" t="s">
        <v>22</v>
      </c>
      <c r="C196" t="s">
        <v>82</v>
      </c>
      <c r="E196" s="15">
        <v>42000000</v>
      </c>
      <c r="F196" t="s">
        <v>0</v>
      </c>
      <c r="G196" t="str">
        <f t="shared" si="8"/>
        <v>Yes</v>
      </c>
      <c r="H196" t="str">
        <f t="shared" si="9"/>
        <v>No</v>
      </c>
    </row>
    <row r="197" spans="1:9" outlineLevel="2" x14ac:dyDescent="0.25">
      <c r="A197" s="12">
        <v>44138</v>
      </c>
      <c r="B197" s="4" t="s">
        <v>26</v>
      </c>
      <c r="C197" t="s">
        <v>82</v>
      </c>
      <c r="E197" s="15">
        <v>33000000</v>
      </c>
      <c r="F197" t="s">
        <v>0</v>
      </c>
      <c r="G197" t="str">
        <f t="shared" si="8"/>
        <v>Yes</v>
      </c>
      <c r="H197" t="str">
        <f t="shared" si="9"/>
        <v>No</v>
      </c>
    </row>
    <row r="198" spans="1:9" outlineLevel="2" x14ac:dyDescent="0.25">
      <c r="A198" s="12">
        <v>44698</v>
      </c>
      <c r="B198" s="4" t="s">
        <v>21</v>
      </c>
      <c r="C198" t="s">
        <v>82</v>
      </c>
      <c r="E198" s="15">
        <v>1700000000</v>
      </c>
      <c r="F198" t="s">
        <v>0</v>
      </c>
      <c r="G198" t="str">
        <f t="shared" si="8"/>
        <v>Yes</v>
      </c>
      <c r="H198" t="str">
        <f t="shared" si="9"/>
        <v>No</v>
      </c>
    </row>
    <row r="199" spans="1:9" outlineLevel="2" x14ac:dyDescent="0.25">
      <c r="A199" s="12">
        <v>44873</v>
      </c>
      <c r="B199" s="4" t="s">
        <v>43</v>
      </c>
      <c r="C199" t="s">
        <v>82</v>
      </c>
      <c r="E199" s="15">
        <v>423505000</v>
      </c>
      <c r="F199" t="s">
        <v>0</v>
      </c>
      <c r="G199" t="str">
        <f t="shared" si="8"/>
        <v>Yes</v>
      </c>
      <c r="H199" t="str">
        <f t="shared" si="9"/>
        <v>No</v>
      </c>
    </row>
    <row r="200" spans="1:9" outlineLevel="2" x14ac:dyDescent="0.25">
      <c r="A200" s="12">
        <v>44873</v>
      </c>
      <c r="B200" s="4" t="s">
        <v>6</v>
      </c>
      <c r="C200" t="s">
        <v>82</v>
      </c>
      <c r="E200" s="15">
        <v>177000000</v>
      </c>
      <c r="F200" t="s">
        <v>0</v>
      </c>
      <c r="G200" t="str">
        <f t="shared" si="8"/>
        <v>Yes</v>
      </c>
      <c r="H200" t="str">
        <f t="shared" si="9"/>
        <v>No</v>
      </c>
    </row>
    <row r="201" spans="1:9" outlineLevel="2" x14ac:dyDescent="0.25">
      <c r="A201" s="12">
        <v>44873</v>
      </c>
      <c r="B201" s="4" t="s">
        <v>46</v>
      </c>
      <c r="C201" t="s">
        <v>82</v>
      </c>
      <c r="E201" s="15">
        <v>178000000</v>
      </c>
      <c r="F201" t="s">
        <v>0</v>
      </c>
      <c r="G201" t="str">
        <f t="shared" si="8"/>
        <v>Yes</v>
      </c>
      <c r="H201" t="str">
        <f t="shared" si="9"/>
        <v>No</v>
      </c>
    </row>
    <row r="202" spans="1:9" outlineLevel="2" x14ac:dyDescent="0.25">
      <c r="A202" s="12">
        <v>44873</v>
      </c>
      <c r="B202" s="4" t="s">
        <v>10</v>
      </c>
      <c r="C202" t="s">
        <v>82</v>
      </c>
      <c r="E202" s="15">
        <v>134405000</v>
      </c>
      <c r="F202" t="s">
        <v>0</v>
      </c>
      <c r="G202" t="str">
        <f t="shared" si="8"/>
        <v>Yes</v>
      </c>
      <c r="H202" t="str">
        <f t="shared" si="9"/>
        <v>No</v>
      </c>
    </row>
    <row r="203" spans="1:9" ht="17.25" outlineLevel="2" x14ac:dyDescent="0.4">
      <c r="A203" s="12">
        <v>44873</v>
      </c>
      <c r="B203" s="4" t="s">
        <v>11</v>
      </c>
      <c r="C203" t="s">
        <v>82</v>
      </c>
      <c r="E203" s="9">
        <v>530700000</v>
      </c>
      <c r="F203" t="s">
        <v>0</v>
      </c>
      <c r="G203" t="str">
        <f t="shared" si="8"/>
        <v>Yes</v>
      </c>
      <c r="H203" t="str">
        <f t="shared" si="9"/>
        <v>No</v>
      </c>
    </row>
    <row r="204" spans="1:9" outlineLevel="1" x14ac:dyDescent="0.25">
      <c r="A204" s="12"/>
      <c r="B204" s="4"/>
      <c r="C204" s="5" t="s">
        <v>168</v>
      </c>
      <c r="E204" s="15">
        <f>SUBTOTAL(9,E171:E203)</f>
        <v>8296585000</v>
      </c>
      <c r="I204" s="11">
        <f>AVERAGE(E171:E173, E175:E203)</f>
        <v>256924531.25</v>
      </c>
    </row>
    <row r="205" spans="1:9" outlineLevel="1" x14ac:dyDescent="0.25">
      <c r="A205" s="12"/>
      <c r="B205" s="4"/>
      <c r="E205" s="15"/>
    </row>
    <row r="206" spans="1:9" outlineLevel="2" x14ac:dyDescent="0.25">
      <c r="A206" s="12">
        <v>42311</v>
      </c>
      <c r="B206" s="4" t="s">
        <v>33</v>
      </c>
      <c r="C206" t="s">
        <v>87</v>
      </c>
      <c r="E206" s="15">
        <v>2000000</v>
      </c>
      <c r="F206" t="s">
        <v>0</v>
      </c>
      <c r="G206" t="str">
        <f>IF(COUNTIF(B206,"*County*"),"Yes","No")</f>
        <v>No</v>
      </c>
      <c r="H206" t="str">
        <f>IF(G206="Yes","No","Yes")</f>
        <v>Yes</v>
      </c>
    </row>
    <row r="207" spans="1:9" outlineLevel="2" x14ac:dyDescent="0.25">
      <c r="A207" s="12">
        <v>44138</v>
      </c>
      <c r="B207" s="4" t="s">
        <v>25</v>
      </c>
      <c r="C207" t="s">
        <v>87</v>
      </c>
      <c r="E207" s="15">
        <v>1800000</v>
      </c>
      <c r="F207" t="s">
        <v>0</v>
      </c>
      <c r="G207" t="str">
        <f>IF(COUNTIF(B207,"*County*"),"Yes","No")</f>
        <v>No</v>
      </c>
      <c r="H207" t="str">
        <f>IF(G207="Yes","No","Yes")</f>
        <v>Yes</v>
      </c>
    </row>
    <row r="208" spans="1:9" ht="17.25" outlineLevel="2" x14ac:dyDescent="0.4">
      <c r="A208" s="12">
        <v>41947</v>
      </c>
      <c r="B208" s="4" t="s">
        <v>66</v>
      </c>
      <c r="C208" t="s">
        <v>143</v>
      </c>
      <c r="E208" s="9">
        <v>1000000</v>
      </c>
      <c r="F208" t="s">
        <v>0</v>
      </c>
      <c r="G208" t="str">
        <f>IF(COUNTIF(B208,"*County*"),"Yes","No")</f>
        <v>No</v>
      </c>
      <c r="H208" t="str">
        <f>IF(G208="Yes","No","Yes")</f>
        <v>Yes</v>
      </c>
    </row>
    <row r="209" spans="1:9" outlineLevel="1" x14ac:dyDescent="0.25">
      <c r="A209" s="12"/>
      <c r="B209" s="4"/>
      <c r="C209" s="5" t="s">
        <v>143</v>
      </c>
      <c r="E209" s="15">
        <f>SUBTOTAL(9,E206:E208)</f>
        <v>4800000</v>
      </c>
      <c r="I209" s="11">
        <f>AVERAGE(E206:E208)</f>
        <v>1600000</v>
      </c>
    </row>
    <row r="210" spans="1:9" outlineLevel="1" x14ac:dyDescent="0.25">
      <c r="A210" s="12"/>
      <c r="B210" s="4"/>
      <c r="E210" s="15"/>
    </row>
    <row r="211" spans="1:9" ht="17.25" outlineLevel="2" x14ac:dyDescent="0.4">
      <c r="A211" s="12">
        <v>42311</v>
      </c>
      <c r="B211" s="4" t="s">
        <v>4</v>
      </c>
      <c r="C211" t="s">
        <v>113</v>
      </c>
      <c r="E211" s="9">
        <v>5200000</v>
      </c>
      <c r="F211" t="s">
        <v>0</v>
      </c>
      <c r="G211" t="str">
        <f>IF(COUNTIF(B211,"*County*"),"Yes","No")</f>
        <v>No</v>
      </c>
      <c r="H211" t="str">
        <f>IF(G211="Yes","No","Yes")</f>
        <v>Yes</v>
      </c>
    </row>
    <row r="212" spans="1:9" outlineLevel="1" x14ac:dyDescent="0.25">
      <c r="A212" s="12"/>
      <c r="B212" s="4"/>
      <c r="C212" s="5" t="s">
        <v>169</v>
      </c>
      <c r="E212" s="15">
        <f>SUBTOTAL(9,E211:E211)</f>
        <v>5200000</v>
      </c>
      <c r="I212" s="11">
        <f>AVERAGE(E211)</f>
        <v>5200000</v>
      </c>
    </row>
    <row r="213" spans="1:9" outlineLevel="1" x14ac:dyDescent="0.25">
      <c r="A213" s="12"/>
      <c r="B213" s="4"/>
      <c r="E213" s="15"/>
    </row>
    <row r="214" spans="1:9" outlineLevel="2" x14ac:dyDescent="0.25">
      <c r="A214" s="12">
        <v>42311</v>
      </c>
      <c r="B214" s="4" t="s">
        <v>4</v>
      </c>
      <c r="C214" t="s">
        <v>114</v>
      </c>
      <c r="E214" s="15">
        <v>5900000</v>
      </c>
      <c r="F214" t="s">
        <v>0</v>
      </c>
      <c r="G214" t="str">
        <f>IF(COUNTIF(B214,"*County*"),"Yes","No")</f>
        <v>No</v>
      </c>
      <c r="H214" t="str">
        <f>IF(G214="Yes","No","Yes")</f>
        <v>Yes</v>
      </c>
    </row>
    <row r="215" spans="1:9" ht="17.25" outlineLevel="2" x14ac:dyDescent="0.4">
      <c r="A215" s="12">
        <v>44502</v>
      </c>
      <c r="B215" s="4" t="s">
        <v>30</v>
      </c>
      <c r="C215" t="s">
        <v>114</v>
      </c>
      <c r="E215" s="9">
        <v>2950000</v>
      </c>
      <c r="F215" t="s">
        <v>0</v>
      </c>
      <c r="G215" t="str">
        <f>IF(COUNTIF(B215,"*County*"),"Yes","No")</f>
        <v>No</v>
      </c>
      <c r="H215" t="str">
        <f>IF(G215="Yes","No","Yes")</f>
        <v>Yes</v>
      </c>
    </row>
    <row r="216" spans="1:9" outlineLevel="1" x14ac:dyDescent="0.25">
      <c r="A216" s="12"/>
      <c r="B216" s="4"/>
      <c r="C216" s="5" t="s">
        <v>170</v>
      </c>
      <c r="E216" s="15">
        <f>SUBTOTAL(9,E214:E215)</f>
        <v>8850000</v>
      </c>
      <c r="I216" s="11">
        <f>AVERAGE(E214:E215)</f>
        <v>4425000</v>
      </c>
    </row>
    <row r="217" spans="1:9" outlineLevel="1" x14ac:dyDescent="0.25">
      <c r="A217" s="12"/>
      <c r="B217" s="4"/>
      <c r="E217" s="15"/>
    </row>
    <row r="218" spans="1:9" outlineLevel="2" x14ac:dyDescent="0.25">
      <c r="A218" s="12">
        <v>41219</v>
      </c>
      <c r="B218" s="4" t="s">
        <v>72</v>
      </c>
      <c r="C218" t="s">
        <v>83</v>
      </c>
      <c r="E218" s="15">
        <v>17850000</v>
      </c>
      <c r="F218" t="s">
        <v>0</v>
      </c>
      <c r="G218" t="str">
        <f t="shared" ref="G218:G243" si="10">IF(COUNTIF(B218,"*County*"),"Yes","No")</f>
        <v>No</v>
      </c>
      <c r="H218" t="str">
        <f t="shared" ref="H218:H243" si="11">IF(G218="Yes","No","Yes")</f>
        <v>Yes</v>
      </c>
    </row>
    <row r="219" spans="1:9" outlineLevel="2" x14ac:dyDescent="0.25">
      <c r="A219" s="12">
        <v>41219</v>
      </c>
      <c r="B219" s="4" t="s">
        <v>32</v>
      </c>
      <c r="C219" t="s">
        <v>83</v>
      </c>
      <c r="E219" s="15">
        <v>14300000</v>
      </c>
      <c r="F219" t="s">
        <v>0</v>
      </c>
      <c r="G219" t="str">
        <f t="shared" si="10"/>
        <v>No</v>
      </c>
      <c r="H219" t="str">
        <f t="shared" si="11"/>
        <v>Yes</v>
      </c>
    </row>
    <row r="220" spans="1:9" outlineLevel="2" x14ac:dyDescent="0.25">
      <c r="A220" s="12">
        <v>41527</v>
      </c>
      <c r="B220" s="4" t="s">
        <v>71</v>
      </c>
      <c r="C220" t="s">
        <v>83</v>
      </c>
      <c r="E220" s="15">
        <v>2000000</v>
      </c>
      <c r="F220" t="s">
        <v>0</v>
      </c>
      <c r="G220" t="str">
        <f t="shared" si="10"/>
        <v>No</v>
      </c>
      <c r="H220" t="str">
        <f t="shared" si="11"/>
        <v>Yes</v>
      </c>
    </row>
    <row r="221" spans="1:9" outlineLevel="2" x14ac:dyDescent="0.25">
      <c r="A221" s="12">
        <v>41527</v>
      </c>
      <c r="B221" s="4" t="s">
        <v>71</v>
      </c>
      <c r="C221" t="s">
        <v>83</v>
      </c>
      <c r="E221" s="15">
        <v>6500000</v>
      </c>
      <c r="F221" t="s">
        <v>0</v>
      </c>
      <c r="G221" t="str">
        <f t="shared" si="10"/>
        <v>No</v>
      </c>
      <c r="H221" t="str">
        <f t="shared" si="11"/>
        <v>Yes</v>
      </c>
    </row>
    <row r="222" spans="1:9" outlineLevel="2" x14ac:dyDescent="0.25">
      <c r="A222" s="12">
        <v>41583</v>
      </c>
      <c r="B222" s="4" t="s">
        <v>9</v>
      </c>
      <c r="C222" t="s">
        <v>83</v>
      </c>
      <c r="E222" s="15">
        <v>11150000</v>
      </c>
      <c r="F222" t="s">
        <v>0</v>
      </c>
      <c r="G222" t="str">
        <f t="shared" si="10"/>
        <v>No</v>
      </c>
      <c r="H222" t="str">
        <f t="shared" si="11"/>
        <v>Yes</v>
      </c>
    </row>
    <row r="223" spans="1:9" outlineLevel="2" x14ac:dyDescent="0.25">
      <c r="A223" s="12">
        <v>41583</v>
      </c>
      <c r="B223" s="4" t="s">
        <v>96</v>
      </c>
      <c r="C223" t="s">
        <v>83</v>
      </c>
      <c r="E223" s="15">
        <v>1940000</v>
      </c>
      <c r="F223" t="s">
        <v>0</v>
      </c>
      <c r="G223" t="str">
        <f t="shared" si="10"/>
        <v>No</v>
      </c>
      <c r="H223" t="str">
        <f t="shared" si="11"/>
        <v>Yes</v>
      </c>
    </row>
    <row r="224" spans="1:9" outlineLevel="2" x14ac:dyDescent="0.25">
      <c r="A224" s="12">
        <v>41765</v>
      </c>
      <c r="B224" s="4" t="s">
        <v>70</v>
      </c>
      <c r="C224" t="s">
        <v>83</v>
      </c>
      <c r="E224" s="15">
        <v>20000000</v>
      </c>
      <c r="F224" t="s">
        <v>0</v>
      </c>
      <c r="G224" t="str">
        <f t="shared" si="10"/>
        <v>No</v>
      </c>
      <c r="H224" t="str">
        <f t="shared" si="11"/>
        <v>Yes</v>
      </c>
    </row>
    <row r="225" spans="1:8" outlineLevel="2" x14ac:dyDescent="0.25">
      <c r="A225" s="12">
        <v>41947</v>
      </c>
      <c r="B225" s="4" t="s">
        <v>64</v>
      </c>
      <c r="C225" t="s">
        <v>83</v>
      </c>
      <c r="E225" s="15">
        <v>25000000</v>
      </c>
      <c r="F225" t="s">
        <v>0</v>
      </c>
      <c r="G225" t="str">
        <f t="shared" si="10"/>
        <v>No</v>
      </c>
      <c r="H225" t="str">
        <f t="shared" si="11"/>
        <v>Yes</v>
      </c>
    </row>
    <row r="226" spans="1:8" outlineLevel="2" x14ac:dyDescent="0.25">
      <c r="A226" s="12">
        <v>41947</v>
      </c>
      <c r="B226" s="4" t="s">
        <v>66</v>
      </c>
      <c r="C226" t="s">
        <v>83</v>
      </c>
      <c r="E226" s="15">
        <v>9000000</v>
      </c>
      <c r="F226" t="s">
        <v>0</v>
      </c>
      <c r="G226" t="str">
        <f t="shared" si="10"/>
        <v>No</v>
      </c>
      <c r="H226" t="str">
        <f t="shared" si="11"/>
        <v>Yes</v>
      </c>
    </row>
    <row r="227" spans="1:8" outlineLevel="2" x14ac:dyDescent="0.25">
      <c r="A227" s="12">
        <v>41947</v>
      </c>
      <c r="B227" s="4" t="s">
        <v>5</v>
      </c>
      <c r="C227" t="s">
        <v>83</v>
      </c>
      <c r="E227" s="15">
        <v>42350000</v>
      </c>
      <c r="F227" t="s">
        <v>0</v>
      </c>
      <c r="G227" t="str">
        <f t="shared" si="10"/>
        <v>No</v>
      </c>
      <c r="H227" t="str">
        <f t="shared" si="11"/>
        <v>Yes</v>
      </c>
    </row>
    <row r="228" spans="1:8" outlineLevel="2" x14ac:dyDescent="0.25">
      <c r="A228" s="12">
        <v>41947</v>
      </c>
      <c r="B228" s="4" t="s">
        <v>37</v>
      </c>
      <c r="C228" t="s">
        <v>83</v>
      </c>
      <c r="E228" s="15">
        <v>42350000</v>
      </c>
      <c r="F228" t="s">
        <v>0</v>
      </c>
      <c r="G228" t="str">
        <f t="shared" si="10"/>
        <v>No</v>
      </c>
      <c r="H228" t="str">
        <f t="shared" si="11"/>
        <v>Yes</v>
      </c>
    </row>
    <row r="229" spans="1:8" outlineLevel="2" x14ac:dyDescent="0.25">
      <c r="A229" s="12">
        <v>41947</v>
      </c>
      <c r="B229" s="4" t="s">
        <v>7</v>
      </c>
      <c r="C229" t="s">
        <v>83</v>
      </c>
      <c r="E229" s="15">
        <v>110965000</v>
      </c>
      <c r="F229" t="s">
        <v>0</v>
      </c>
      <c r="G229" t="str">
        <f t="shared" si="10"/>
        <v>No</v>
      </c>
      <c r="H229" t="str">
        <f t="shared" si="11"/>
        <v>Yes</v>
      </c>
    </row>
    <row r="230" spans="1:8" outlineLevel="2" x14ac:dyDescent="0.25">
      <c r="A230" s="12">
        <v>41947</v>
      </c>
      <c r="B230" s="4" t="s">
        <v>60</v>
      </c>
      <c r="C230" t="s">
        <v>83</v>
      </c>
      <c r="E230" s="15">
        <v>44000000</v>
      </c>
      <c r="F230" t="s">
        <v>0</v>
      </c>
      <c r="G230" t="str">
        <f t="shared" si="10"/>
        <v>No</v>
      </c>
      <c r="H230" t="str">
        <f t="shared" si="11"/>
        <v>Yes</v>
      </c>
    </row>
    <row r="231" spans="1:8" outlineLevel="2" x14ac:dyDescent="0.25">
      <c r="A231" s="12">
        <v>42311</v>
      </c>
      <c r="B231" s="4" t="s">
        <v>4</v>
      </c>
      <c r="C231" t="s">
        <v>83</v>
      </c>
      <c r="E231" s="15">
        <v>16200000</v>
      </c>
      <c r="F231" t="s">
        <v>0</v>
      </c>
      <c r="G231" t="str">
        <f t="shared" si="10"/>
        <v>No</v>
      </c>
      <c r="H231" t="str">
        <f t="shared" si="11"/>
        <v>Yes</v>
      </c>
    </row>
    <row r="232" spans="1:8" outlineLevel="2" x14ac:dyDescent="0.25">
      <c r="A232" s="12">
        <v>42311</v>
      </c>
      <c r="B232" s="4" t="s">
        <v>63</v>
      </c>
      <c r="C232" t="s">
        <v>83</v>
      </c>
      <c r="E232" s="15">
        <v>15850000</v>
      </c>
      <c r="F232" t="s">
        <v>0</v>
      </c>
      <c r="G232" t="str">
        <f t="shared" si="10"/>
        <v>No</v>
      </c>
      <c r="H232" t="str">
        <f t="shared" si="11"/>
        <v>Yes</v>
      </c>
    </row>
    <row r="233" spans="1:8" outlineLevel="2" x14ac:dyDescent="0.25">
      <c r="A233" s="12">
        <v>42311</v>
      </c>
      <c r="B233" s="4" t="s">
        <v>31</v>
      </c>
      <c r="C233" t="s">
        <v>83</v>
      </c>
      <c r="E233" s="15">
        <v>15000000</v>
      </c>
      <c r="F233" t="s">
        <v>0</v>
      </c>
      <c r="G233" t="str">
        <f t="shared" si="10"/>
        <v>No</v>
      </c>
      <c r="H233" t="str">
        <f t="shared" si="11"/>
        <v>Yes</v>
      </c>
    </row>
    <row r="234" spans="1:8" outlineLevel="2" x14ac:dyDescent="0.25">
      <c r="A234" s="12">
        <v>42682</v>
      </c>
      <c r="B234" s="4" t="s">
        <v>62</v>
      </c>
      <c r="C234" t="s">
        <v>83</v>
      </c>
      <c r="E234" s="15">
        <v>7000000</v>
      </c>
      <c r="F234" t="s">
        <v>0</v>
      </c>
      <c r="G234" t="str">
        <f t="shared" si="10"/>
        <v>No</v>
      </c>
      <c r="H234" t="str">
        <f t="shared" si="11"/>
        <v>Yes</v>
      </c>
    </row>
    <row r="235" spans="1:8" outlineLevel="2" x14ac:dyDescent="0.25">
      <c r="A235" s="12">
        <v>43410</v>
      </c>
      <c r="B235" s="4" t="s">
        <v>5</v>
      </c>
      <c r="C235" t="s">
        <v>83</v>
      </c>
      <c r="E235" s="15">
        <v>43700000</v>
      </c>
      <c r="F235" t="s">
        <v>0</v>
      </c>
      <c r="G235" t="str">
        <f t="shared" si="10"/>
        <v>No</v>
      </c>
      <c r="H235" t="str">
        <f t="shared" si="11"/>
        <v>Yes</v>
      </c>
    </row>
    <row r="236" spans="1:8" outlineLevel="2" x14ac:dyDescent="0.25">
      <c r="A236" s="12">
        <v>43410</v>
      </c>
      <c r="B236" s="4" t="s">
        <v>7</v>
      </c>
      <c r="C236" t="s">
        <v>83</v>
      </c>
      <c r="E236" s="15">
        <v>118080000</v>
      </c>
      <c r="F236" t="s">
        <v>0</v>
      </c>
      <c r="G236" t="str">
        <f t="shared" si="10"/>
        <v>No</v>
      </c>
      <c r="H236" t="str">
        <f t="shared" si="11"/>
        <v>Yes</v>
      </c>
    </row>
    <row r="237" spans="1:8" outlineLevel="2" x14ac:dyDescent="0.25">
      <c r="A237" s="12">
        <v>43774</v>
      </c>
      <c r="B237" s="4" t="s">
        <v>17</v>
      </c>
      <c r="C237" t="s">
        <v>83</v>
      </c>
      <c r="E237" s="15">
        <v>22000000</v>
      </c>
      <c r="F237" t="s">
        <v>0</v>
      </c>
      <c r="G237" t="str">
        <f t="shared" si="10"/>
        <v>No</v>
      </c>
      <c r="H237" t="str">
        <f t="shared" si="11"/>
        <v>Yes</v>
      </c>
    </row>
    <row r="238" spans="1:8" outlineLevel="2" x14ac:dyDescent="0.25">
      <c r="A238" s="12">
        <v>44138</v>
      </c>
      <c r="B238" s="4" t="s">
        <v>25</v>
      </c>
      <c r="C238" t="s">
        <v>83</v>
      </c>
      <c r="E238" s="15">
        <v>3300000</v>
      </c>
      <c r="F238" t="s">
        <v>0</v>
      </c>
      <c r="G238" t="str">
        <f t="shared" si="10"/>
        <v>No</v>
      </c>
      <c r="H238" t="str">
        <f t="shared" si="11"/>
        <v>Yes</v>
      </c>
    </row>
    <row r="239" spans="1:8" outlineLevel="2" x14ac:dyDescent="0.25">
      <c r="A239" s="12">
        <v>44502</v>
      </c>
      <c r="B239" s="4" t="s">
        <v>30</v>
      </c>
      <c r="C239" t="s">
        <v>83</v>
      </c>
      <c r="E239" s="15">
        <v>24050000</v>
      </c>
      <c r="F239" t="s">
        <v>0</v>
      </c>
      <c r="G239" t="str">
        <f t="shared" si="10"/>
        <v>No</v>
      </c>
      <c r="H239" t="str">
        <f t="shared" si="11"/>
        <v>Yes</v>
      </c>
    </row>
    <row r="240" spans="1:8" ht="17.25" outlineLevel="2" x14ac:dyDescent="0.4">
      <c r="A240" s="12">
        <v>44502</v>
      </c>
      <c r="B240" s="4" t="s">
        <v>31</v>
      </c>
      <c r="C240" t="s">
        <v>83</v>
      </c>
      <c r="E240" s="9">
        <v>42000000</v>
      </c>
      <c r="F240" t="s">
        <v>0</v>
      </c>
      <c r="G240" t="str">
        <f t="shared" si="10"/>
        <v>No</v>
      </c>
      <c r="H240" t="str">
        <f t="shared" si="11"/>
        <v>Yes</v>
      </c>
    </row>
    <row r="241" spans="1:9" outlineLevel="2" x14ac:dyDescent="0.25">
      <c r="A241" s="12">
        <v>44502</v>
      </c>
      <c r="B241" s="4" t="s">
        <v>32</v>
      </c>
      <c r="C241" t="s">
        <v>83</v>
      </c>
      <c r="E241" s="15">
        <v>11700000</v>
      </c>
      <c r="F241" t="s">
        <v>0</v>
      </c>
      <c r="G241" t="str">
        <f t="shared" si="10"/>
        <v>No</v>
      </c>
      <c r="H241" t="str">
        <f t="shared" si="11"/>
        <v>Yes</v>
      </c>
    </row>
    <row r="242" spans="1:9" outlineLevel="2" x14ac:dyDescent="0.25">
      <c r="A242" s="12">
        <v>44502</v>
      </c>
      <c r="B242" s="4" t="s">
        <v>34</v>
      </c>
      <c r="C242" t="s">
        <v>83</v>
      </c>
      <c r="E242" s="15">
        <v>10000000</v>
      </c>
      <c r="F242" t="s">
        <v>0</v>
      </c>
      <c r="G242" t="str">
        <f t="shared" si="10"/>
        <v>No</v>
      </c>
      <c r="H242" t="str">
        <f t="shared" si="11"/>
        <v>Yes</v>
      </c>
    </row>
    <row r="243" spans="1:9" outlineLevel="2" x14ac:dyDescent="0.25">
      <c r="A243" s="12">
        <v>44873</v>
      </c>
      <c r="B243" s="4" t="s">
        <v>42</v>
      </c>
      <c r="C243" t="s">
        <v>83</v>
      </c>
      <c r="E243" s="15">
        <v>25000000</v>
      </c>
      <c r="F243" t="s">
        <v>0</v>
      </c>
      <c r="G243" t="str">
        <f t="shared" si="10"/>
        <v>No</v>
      </c>
      <c r="H243" t="str">
        <f t="shared" si="11"/>
        <v>Yes</v>
      </c>
    </row>
    <row r="244" spans="1:9" outlineLevel="1" x14ac:dyDescent="0.25">
      <c r="A244" s="12"/>
      <c r="B244" s="4"/>
      <c r="C244" s="5" t="s">
        <v>171</v>
      </c>
      <c r="E244" s="15">
        <f>SUBTOTAL(9,E218:E243)</f>
        <v>701285000</v>
      </c>
      <c r="I244" s="11">
        <f>AVERAGE(E218:E243)</f>
        <v>26972500</v>
      </c>
    </row>
    <row r="245" spans="1:9" outlineLevel="1" x14ac:dyDescent="0.25">
      <c r="A245" s="12"/>
      <c r="B245" s="4"/>
      <c r="C245" s="5"/>
      <c r="E245" s="15"/>
    </row>
    <row r="246" spans="1:9" outlineLevel="2" x14ac:dyDescent="0.25">
      <c r="A246" s="12">
        <v>41219</v>
      </c>
      <c r="B246" s="4" t="s">
        <v>14</v>
      </c>
      <c r="C246" t="s">
        <v>78</v>
      </c>
      <c r="E246" s="15">
        <v>57680000</v>
      </c>
      <c r="F246" t="s">
        <v>0</v>
      </c>
      <c r="G246" t="str">
        <f t="shared" ref="G246:G265" si="12">IF(COUNTIF(B246,"*County*"),"Yes","No")</f>
        <v>No</v>
      </c>
      <c r="H246" t="str">
        <f t="shared" ref="H246:H265" si="13">IF(G246="Yes","No","Yes")</f>
        <v>Yes</v>
      </c>
    </row>
    <row r="247" spans="1:9" outlineLevel="2" x14ac:dyDescent="0.25">
      <c r="A247" s="12">
        <v>41555</v>
      </c>
      <c r="B247" s="4" t="s">
        <v>23</v>
      </c>
      <c r="C247" t="s">
        <v>78</v>
      </c>
      <c r="E247" s="15">
        <v>75000000</v>
      </c>
      <c r="F247" t="s">
        <v>0</v>
      </c>
      <c r="G247" t="str">
        <f t="shared" si="12"/>
        <v>No</v>
      </c>
      <c r="H247" t="str">
        <f t="shared" si="13"/>
        <v>Yes</v>
      </c>
    </row>
    <row r="248" spans="1:9" outlineLevel="2" x14ac:dyDescent="0.25">
      <c r="A248" s="12">
        <v>42311</v>
      </c>
      <c r="B248" s="4" t="s">
        <v>33</v>
      </c>
      <c r="C248" t="s">
        <v>78</v>
      </c>
      <c r="E248" s="15">
        <v>21000000</v>
      </c>
      <c r="F248" t="s">
        <v>0</v>
      </c>
      <c r="G248" t="str">
        <f t="shared" si="12"/>
        <v>No</v>
      </c>
      <c r="H248" t="str">
        <f t="shared" si="13"/>
        <v>Yes</v>
      </c>
    </row>
    <row r="249" spans="1:9" outlineLevel="2" x14ac:dyDescent="0.25">
      <c r="A249" s="12">
        <v>42682</v>
      </c>
      <c r="B249" s="4" t="s">
        <v>55</v>
      </c>
      <c r="C249" t="s">
        <v>78</v>
      </c>
      <c r="E249" s="15">
        <v>32000000</v>
      </c>
      <c r="F249" t="s">
        <v>0</v>
      </c>
      <c r="G249" t="str">
        <f t="shared" si="12"/>
        <v>No</v>
      </c>
      <c r="H249" t="str">
        <f t="shared" si="13"/>
        <v>Yes</v>
      </c>
    </row>
    <row r="250" spans="1:9" outlineLevel="2" x14ac:dyDescent="0.25">
      <c r="A250" s="12">
        <v>42682</v>
      </c>
      <c r="B250" s="4" t="s">
        <v>36</v>
      </c>
      <c r="C250" t="s">
        <v>78</v>
      </c>
      <c r="E250" s="15">
        <v>28000000</v>
      </c>
      <c r="F250" t="s">
        <v>0</v>
      </c>
      <c r="G250" t="str">
        <f t="shared" si="12"/>
        <v>No</v>
      </c>
      <c r="H250" t="str">
        <f t="shared" si="13"/>
        <v>Yes</v>
      </c>
    </row>
    <row r="251" spans="1:9" outlineLevel="2" x14ac:dyDescent="0.25">
      <c r="A251" s="12">
        <v>42682</v>
      </c>
      <c r="B251" s="4" t="s">
        <v>7</v>
      </c>
      <c r="C251" t="s">
        <v>78</v>
      </c>
      <c r="E251" s="15">
        <v>148440000</v>
      </c>
      <c r="F251" t="s">
        <v>0</v>
      </c>
      <c r="G251" t="str">
        <f t="shared" si="12"/>
        <v>No</v>
      </c>
      <c r="H251" t="str">
        <f t="shared" si="13"/>
        <v>Yes</v>
      </c>
    </row>
    <row r="252" spans="1:9" outlineLevel="2" x14ac:dyDescent="0.25">
      <c r="A252" s="12">
        <v>43018</v>
      </c>
      <c r="B252" s="4" t="s">
        <v>23</v>
      </c>
      <c r="C252" t="s">
        <v>78</v>
      </c>
      <c r="E252" s="15">
        <v>206700000</v>
      </c>
      <c r="F252" t="s">
        <v>0</v>
      </c>
      <c r="G252" t="str">
        <f t="shared" si="12"/>
        <v>No</v>
      </c>
      <c r="H252" t="str">
        <f t="shared" si="13"/>
        <v>Yes</v>
      </c>
    </row>
    <row r="253" spans="1:9" outlineLevel="2" x14ac:dyDescent="0.25">
      <c r="A253" s="12">
        <v>43046</v>
      </c>
      <c r="B253" s="4" t="s">
        <v>53</v>
      </c>
      <c r="C253" t="s">
        <v>78</v>
      </c>
      <c r="E253" s="15">
        <v>4000000</v>
      </c>
      <c r="F253" t="s">
        <v>0</v>
      </c>
      <c r="G253" t="str">
        <f t="shared" si="12"/>
        <v>No</v>
      </c>
      <c r="H253" t="str">
        <f t="shared" si="13"/>
        <v>Yes</v>
      </c>
    </row>
    <row r="254" spans="1:9" outlineLevel="2" x14ac:dyDescent="0.25">
      <c r="A254" s="12">
        <v>43410</v>
      </c>
      <c r="B254" s="4" t="s">
        <v>9</v>
      </c>
      <c r="C254" t="s">
        <v>78</v>
      </c>
      <c r="E254" s="15">
        <v>24000000</v>
      </c>
      <c r="F254" t="s">
        <v>0</v>
      </c>
      <c r="G254" t="str">
        <f t="shared" si="12"/>
        <v>No</v>
      </c>
      <c r="H254" t="str">
        <f t="shared" si="13"/>
        <v>Yes</v>
      </c>
    </row>
    <row r="255" spans="1:9" outlineLevel="2" x14ac:dyDescent="0.25">
      <c r="A255" s="12">
        <v>43410</v>
      </c>
      <c r="B255" s="4" t="s">
        <v>13</v>
      </c>
      <c r="C255" t="s">
        <v>78</v>
      </c>
      <c r="E255" s="15">
        <v>40000000</v>
      </c>
      <c r="F255" t="s">
        <v>0</v>
      </c>
      <c r="G255" t="str">
        <f t="shared" si="12"/>
        <v>No</v>
      </c>
      <c r="H255" t="str">
        <f t="shared" si="13"/>
        <v>Yes</v>
      </c>
    </row>
    <row r="256" spans="1:9" outlineLevel="2" x14ac:dyDescent="0.25">
      <c r="A256" s="12">
        <v>43746</v>
      </c>
      <c r="B256" s="4" t="s">
        <v>14</v>
      </c>
      <c r="C256" t="s">
        <v>78</v>
      </c>
      <c r="E256" s="15">
        <v>113000000</v>
      </c>
      <c r="F256" t="s">
        <v>0</v>
      </c>
      <c r="G256" t="str">
        <f t="shared" si="12"/>
        <v>No</v>
      </c>
      <c r="H256" t="str">
        <f t="shared" si="13"/>
        <v>Yes</v>
      </c>
    </row>
    <row r="257" spans="1:9" outlineLevel="2" x14ac:dyDescent="0.25">
      <c r="A257" s="12">
        <v>44138</v>
      </c>
      <c r="B257" s="4" t="s">
        <v>7</v>
      </c>
      <c r="C257" t="s">
        <v>78</v>
      </c>
      <c r="E257" s="15">
        <v>102732000</v>
      </c>
      <c r="F257" t="s">
        <v>0</v>
      </c>
      <c r="G257" t="str">
        <f t="shared" si="12"/>
        <v>No</v>
      </c>
      <c r="H257" t="str">
        <f t="shared" si="13"/>
        <v>Yes</v>
      </c>
    </row>
    <row r="258" spans="1:9" outlineLevel="2" x14ac:dyDescent="0.25">
      <c r="A258" s="12">
        <v>44502</v>
      </c>
      <c r="B258" s="4" t="s">
        <v>33</v>
      </c>
      <c r="C258" t="s">
        <v>78</v>
      </c>
      <c r="E258" s="15">
        <v>20000000</v>
      </c>
      <c r="F258" t="s">
        <v>0</v>
      </c>
      <c r="G258" t="str">
        <f t="shared" si="12"/>
        <v>No</v>
      </c>
      <c r="H258" t="str">
        <f t="shared" si="13"/>
        <v>Yes</v>
      </c>
    </row>
    <row r="259" spans="1:9" outlineLevel="2" x14ac:dyDescent="0.25">
      <c r="A259" s="12">
        <v>44502</v>
      </c>
      <c r="B259" s="4" t="s">
        <v>35</v>
      </c>
      <c r="C259" t="s">
        <v>78</v>
      </c>
      <c r="E259" s="15">
        <v>54000000</v>
      </c>
      <c r="F259" t="s">
        <v>0</v>
      </c>
      <c r="G259" t="str">
        <f t="shared" si="12"/>
        <v>No</v>
      </c>
      <c r="H259" t="str">
        <f t="shared" si="13"/>
        <v>Yes</v>
      </c>
    </row>
    <row r="260" spans="1:9" outlineLevel="2" x14ac:dyDescent="0.25">
      <c r="A260" s="12">
        <v>44768</v>
      </c>
      <c r="B260" s="4" t="s">
        <v>36</v>
      </c>
      <c r="C260" t="s">
        <v>78</v>
      </c>
      <c r="E260" s="15">
        <v>15000000</v>
      </c>
      <c r="F260" t="s">
        <v>0</v>
      </c>
      <c r="G260" t="str">
        <f t="shared" si="12"/>
        <v>No</v>
      </c>
      <c r="H260" t="str">
        <f t="shared" si="13"/>
        <v>Yes</v>
      </c>
    </row>
    <row r="261" spans="1:9" outlineLevel="2" x14ac:dyDescent="0.25">
      <c r="A261" s="12">
        <v>44768</v>
      </c>
      <c r="B261" s="4" t="s">
        <v>36</v>
      </c>
      <c r="C261" t="s">
        <v>78</v>
      </c>
      <c r="E261" s="15">
        <v>15000000</v>
      </c>
      <c r="F261" t="s">
        <v>0</v>
      </c>
      <c r="G261" t="str">
        <f t="shared" si="12"/>
        <v>No</v>
      </c>
      <c r="H261" t="str">
        <f t="shared" si="13"/>
        <v>Yes</v>
      </c>
    </row>
    <row r="262" spans="1:9" outlineLevel="2" x14ac:dyDescent="0.25">
      <c r="A262" s="12">
        <v>44873</v>
      </c>
      <c r="B262" s="4" t="s">
        <v>37</v>
      </c>
      <c r="C262" t="s">
        <v>78</v>
      </c>
      <c r="E262" s="15">
        <v>25720000</v>
      </c>
      <c r="F262" t="s">
        <v>0</v>
      </c>
      <c r="G262" t="str">
        <f t="shared" si="12"/>
        <v>No</v>
      </c>
      <c r="H262" t="str">
        <f t="shared" si="13"/>
        <v>Yes</v>
      </c>
    </row>
    <row r="263" spans="1:9" outlineLevel="2" x14ac:dyDescent="0.25">
      <c r="A263" s="12">
        <v>44873</v>
      </c>
      <c r="B263" s="4" t="s">
        <v>44</v>
      </c>
      <c r="C263" t="s">
        <v>78</v>
      </c>
      <c r="E263" s="15">
        <v>75000000</v>
      </c>
      <c r="F263" t="s">
        <v>0</v>
      </c>
      <c r="G263" t="str">
        <f t="shared" si="12"/>
        <v>No</v>
      </c>
      <c r="H263" t="str">
        <f t="shared" si="13"/>
        <v>Yes</v>
      </c>
    </row>
    <row r="264" spans="1:9" outlineLevel="2" x14ac:dyDescent="0.25">
      <c r="A264" s="12">
        <v>44873</v>
      </c>
      <c r="B264" s="4" t="s">
        <v>7</v>
      </c>
      <c r="C264" t="s">
        <v>78</v>
      </c>
      <c r="E264" s="15">
        <v>146200000</v>
      </c>
      <c r="F264" t="s">
        <v>0</v>
      </c>
      <c r="G264" t="str">
        <f t="shared" si="12"/>
        <v>No</v>
      </c>
      <c r="H264" t="str">
        <f t="shared" si="13"/>
        <v>Yes</v>
      </c>
    </row>
    <row r="265" spans="1:9" ht="17.25" outlineLevel="2" x14ac:dyDescent="0.4">
      <c r="A265" s="12">
        <v>44873</v>
      </c>
      <c r="B265" s="4" t="s">
        <v>45</v>
      </c>
      <c r="C265" t="s">
        <v>78</v>
      </c>
      <c r="E265" s="9">
        <v>21000000</v>
      </c>
      <c r="F265" t="s">
        <v>0</v>
      </c>
      <c r="G265" t="str">
        <f t="shared" si="12"/>
        <v>No</v>
      </c>
      <c r="H265" t="str">
        <f t="shared" si="13"/>
        <v>Yes</v>
      </c>
    </row>
    <row r="266" spans="1:9" outlineLevel="1" x14ac:dyDescent="0.25">
      <c r="A266" s="12"/>
      <c r="B266" s="4"/>
      <c r="C266" s="5" t="s">
        <v>172</v>
      </c>
      <c r="E266" s="15">
        <f>SUBTOTAL(9,E246:E265)</f>
        <v>1224472000</v>
      </c>
      <c r="I266" s="11">
        <f>AVERAGE(E246:E265)</f>
        <v>61223600</v>
      </c>
    </row>
    <row r="267" spans="1:9" outlineLevel="1" x14ac:dyDescent="0.25">
      <c r="A267" s="12"/>
      <c r="B267" s="4"/>
      <c r="C267" s="5"/>
      <c r="E267" s="15"/>
    </row>
    <row r="268" spans="1:9" outlineLevel="2" x14ac:dyDescent="0.25">
      <c r="A268" s="12">
        <v>41947</v>
      </c>
      <c r="B268" s="4" t="s">
        <v>66</v>
      </c>
      <c r="C268" t="s">
        <v>84</v>
      </c>
      <c r="E268" s="15">
        <v>2000000</v>
      </c>
      <c r="F268" t="s">
        <v>0</v>
      </c>
      <c r="G268" t="str">
        <f>IF(COUNTIF(B268,"*County*"),"Yes","No")</f>
        <v>No</v>
      </c>
      <c r="H268" t="str">
        <f>IF(G268="Yes","No","Yes")</f>
        <v>Yes</v>
      </c>
    </row>
    <row r="269" spans="1:9" outlineLevel="2" x14ac:dyDescent="0.25">
      <c r="A269" s="12">
        <v>42311</v>
      </c>
      <c r="B269" s="4" t="s">
        <v>33</v>
      </c>
      <c r="C269" t="s">
        <v>84</v>
      </c>
      <c r="E269" s="15">
        <v>3000000</v>
      </c>
      <c r="F269" t="s">
        <v>0</v>
      </c>
      <c r="G269" t="str">
        <f>IF(COUNTIF(B269,"*County*"),"Yes","No")</f>
        <v>No</v>
      </c>
      <c r="H269" t="str">
        <f>IF(G269="Yes","No","Yes")</f>
        <v>Yes</v>
      </c>
    </row>
    <row r="270" spans="1:9" ht="17.25" outlineLevel="2" x14ac:dyDescent="0.4">
      <c r="A270" s="12">
        <v>44138</v>
      </c>
      <c r="B270" s="4" t="s">
        <v>25</v>
      </c>
      <c r="C270" t="s">
        <v>84</v>
      </c>
      <c r="E270" s="9">
        <v>3600000</v>
      </c>
      <c r="F270" t="s">
        <v>0</v>
      </c>
      <c r="G270" t="str">
        <f>IF(COUNTIF(B270,"*County*"),"Yes","No")</f>
        <v>No</v>
      </c>
      <c r="H270" t="str">
        <f>IF(G270="Yes","No","Yes")</f>
        <v>Yes</v>
      </c>
    </row>
    <row r="271" spans="1:9" outlineLevel="1" x14ac:dyDescent="0.25">
      <c r="A271" s="12"/>
      <c r="B271" s="4"/>
      <c r="C271" s="5" t="s">
        <v>145</v>
      </c>
      <c r="E271" s="15">
        <f>SUBTOTAL(9,E268:E270)</f>
        <v>8600000</v>
      </c>
      <c r="I271" s="11">
        <f>AVERAGE(E268:E270)</f>
        <v>2866666.6666666665</v>
      </c>
    </row>
    <row r="272" spans="1:9" outlineLevel="1" x14ac:dyDescent="0.25">
      <c r="A272" s="13"/>
      <c r="B272" s="4"/>
      <c r="E272" s="15"/>
    </row>
    <row r="273" spans="1:6" outlineLevel="1" x14ac:dyDescent="0.25">
      <c r="A273" s="13"/>
      <c r="B273" s="4"/>
      <c r="C273" s="5" t="s">
        <v>93</v>
      </c>
      <c r="E273" s="15">
        <f>SUBTOTAL(9,E2:E272)</f>
        <v>14592092000</v>
      </c>
    </row>
    <row r="274" spans="1:6" x14ac:dyDescent="0.25">
      <c r="A274" s="13"/>
      <c r="B274" s="4"/>
      <c r="E274" s="15"/>
    </row>
    <row r="275" spans="1:6" x14ac:dyDescent="0.25">
      <c r="A275" s="13"/>
      <c r="B275" s="4"/>
      <c r="E275" s="15"/>
    </row>
    <row r="276" spans="1:6" x14ac:dyDescent="0.25">
      <c r="A276" s="13"/>
      <c r="B276" s="4"/>
      <c r="E276" s="15"/>
    </row>
    <row r="277" spans="1:6" x14ac:dyDescent="0.25">
      <c r="A277" s="13"/>
      <c r="B277" s="4"/>
      <c r="E277" s="14"/>
    </row>
    <row r="278" spans="1:6" x14ac:dyDescent="0.25">
      <c r="A278" s="13"/>
      <c r="B278" s="4"/>
      <c r="E278" s="14"/>
    </row>
    <row r="279" spans="1:6" x14ac:dyDescent="0.25">
      <c r="A279" s="13"/>
      <c r="B279" s="4"/>
      <c r="E279" s="14"/>
    </row>
    <row r="280" spans="1:6" x14ac:dyDescent="0.25">
      <c r="A280" s="13"/>
      <c r="B280" s="4"/>
      <c r="E280" s="14"/>
    </row>
    <row r="281" spans="1:6" x14ac:dyDescent="0.25">
      <c r="A281" s="13"/>
      <c r="B281" s="4"/>
      <c r="E281" s="14"/>
    </row>
    <row r="282" spans="1:6" x14ac:dyDescent="0.25">
      <c r="A282" s="13"/>
      <c r="B282" s="4"/>
      <c r="E282" s="14"/>
    </row>
    <row r="283" spans="1:6" x14ac:dyDescent="0.25">
      <c r="A283" s="13"/>
      <c r="B283" s="4"/>
      <c r="E283" s="14"/>
    </row>
    <row r="284" spans="1:6" x14ac:dyDescent="0.25">
      <c r="A284" s="13"/>
      <c r="B284" s="4"/>
      <c r="E284" s="14"/>
    </row>
    <row r="285" spans="1:6" x14ac:dyDescent="0.25">
      <c r="A285" s="13"/>
      <c r="B285" s="4"/>
      <c r="E285" s="14"/>
    </row>
    <row r="286" spans="1:6" x14ac:dyDescent="0.25">
      <c r="A286" s="13"/>
      <c r="B286" s="4"/>
      <c r="E286" s="14"/>
    </row>
    <row r="287" spans="1:6" x14ac:dyDescent="0.25">
      <c r="A287" s="13"/>
      <c r="B287" s="4"/>
      <c r="D287" s="1"/>
      <c r="E287" s="14"/>
      <c r="F287" s="1"/>
    </row>
    <row r="288" spans="1:6" x14ac:dyDescent="0.25">
      <c r="A288" s="13"/>
      <c r="B288" s="4"/>
      <c r="D288" s="1"/>
      <c r="E288" s="14"/>
      <c r="F288" s="1"/>
    </row>
  </sheetData>
  <sortState xmlns:xlrd2="http://schemas.microsoft.com/office/spreadsheetml/2017/richdata2" ref="A2:H288">
    <sortCondition ref="C2:C288"/>
  </sortState>
  <conditionalFormatting sqref="F1:F169 F171:F280">
    <cfRule type="cellIs" dxfId="0" priority="1" operator="equal">
      <formula>"N"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F01F9-A966-4144-9D31-2C395AD15E2F}">
  <dimension ref="A1:E37"/>
  <sheetViews>
    <sheetView tabSelected="1" topLeftCell="A5" workbookViewId="0">
      <selection activeCell="B37" sqref="B37"/>
    </sheetView>
  </sheetViews>
  <sheetFormatPr defaultRowHeight="15" x14ac:dyDescent="0.25"/>
  <cols>
    <col min="1" max="1" width="52.7109375" customWidth="1"/>
    <col min="2" max="2" width="20.85546875" customWidth="1"/>
    <col min="3" max="3" width="30.28515625" customWidth="1"/>
    <col min="4" max="4" width="16.42578125" customWidth="1"/>
    <col min="5" max="5" width="31.28515625" customWidth="1"/>
  </cols>
  <sheetData>
    <row r="1" spans="1:5" x14ac:dyDescent="0.25">
      <c r="A1" s="1" t="s">
        <v>100</v>
      </c>
      <c r="B1" s="1" t="s">
        <v>153</v>
      </c>
      <c r="C1" s="1" t="s">
        <v>181</v>
      </c>
      <c r="D1" s="1" t="s">
        <v>154</v>
      </c>
      <c r="E1" s="1" t="s">
        <v>182</v>
      </c>
    </row>
    <row r="2" spans="1:5" x14ac:dyDescent="0.25">
      <c r="A2" s="13" t="s">
        <v>146</v>
      </c>
      <c r="B2" s="15">
        <v>4000000</v>
      </c>
      <c r="C2" s="18">
        <f>B2/B32</f>
        <v>2.7412107873223389E-4</v>
      </c>
      <c r="D2" s="11">
        <f>B2</f>
        <v>4000000</v>
      </c>
      <c r="E2" s="17">
        <f>D2/D32</f>
        <v>2.7822812090569929E-4</v>
      </c>
    </row>
    <row r="3" spans="1:5" x14ac:dyDescent="0.25">
      <c r="A3" s="5" t="s">
        <v>147</v>
      </c>
      <c r="B3" s="15">
        <v>42000000</v>
      </c>
      <c r="C3" s="18">
        <f>B3/B32</f>
        <v>2.8782713266884558E-3</v>
      </c>
      <c r="D3" s="11">
        <f>SUM(B3-'All Failed Referenda'!D2)</f>
        <v>0</v>
      </c>
      <c r="E3" s="17">
        <f>D3/D32</f>
        <v>0</v>
      </c>
    </row>
    <row r="4" spans="1:5" x14ac:dyDescent="0.25">
      <c r="A4" s="5" t="s">
        <v>148</v>
      </c>
      <c r="B4" s="15">
        <v>24000000</v>
      </c>
      <c r="C4" s="18">
        <f>B4/B32</f>
        <v>1.6447264723934033E-3</v>
      </c>
      <c r="D4" s="15">
        <v>24000000</v>
      </c>
      <c r="E4" s="17">
        <f>D4/D32</f>
        <v>1.6693687254341959E-3</v>
      </c>
    </row>
    <row r="5" spans="1:5" x14ac:dyDescent="0.25">
      <c r="A5" s="5" t="s">
        <v>149</v>
      </c>
      <c r="B5" s="15">
        <v>10000000</v>
      </c>
      <c r="C5" s="18">
        <f>B5/B32</f>
        <v>6.8530269683058471E-4</v>
      </c>
      <c r="D5" s="11">
        <f>SUM(B5-'All Failed Referenda'!D6)</f>
        <v>0</v>
      </c>
      <c r="E5" s="17">
        <f>D5/D32</f>
        <v>0</v>
      </c>
    </row>
    <row r="6" spans="1:5" x14ac:dyDescent="0.25">
      <c r="A6" s="5" t="s">
        <v>150</v>
      </c>
      <c r="B6" s="15">
        <v>38500000</v>
      </c>
      <c r="C6" s="18">
        <f>B6/B32</f>
        <v>2.6384153827977508E-3</v>
      </c>
      <c r="D6" s="15">
        <v>38500000</v>
      </c>
      <c r="E6" s="17">
        <f>D6/D32</f>
        <v>2.677945663717356E-3</v>
      </c>
    </row>
    <row r="7" spans="1:5" x14ac:dyDescent="0.25">
      <c r="A7" s="5" t="s">
        <v>151</v>
      </c>
      <c r="B7" s="15">
        <v>1599060000</v>
      </c>
      <c r="C7" s="18">
        <f>B7/B32</f>
        <v>0.10958401303939147</v>
      </c>
      <c r="D7" s="15">
        <v>1599060000</v>
      </c>
      <c r="E7" s="17">
        <f>D7/D32</f>
        <v>0.11122586475386688</v>
      </c>
    </row>
    <row r="8" spans="1:5" x14ac:dyDescent="0.25">
      <c r="A8" s="5" t="s">
        <v>152</v>
      </c>
      <c r="B8" s="15">
        <v>20000000</v>
      </c>
      <c r="C8" s="18">
        <f>B8/B32</f>
        <v>1.3706053936611694E-3</v>
      </c>
      <c r="D8" s="15">
        <v>20000000</v>
      </c>
      <c r="E8" s="17">
        <f>D8/D32</f>
        <v>1.3911406045284966E-3</v>
      </c>
    </row>
    <row r="9" spans="1:5" x14ac:dyDescent="0.25">
      <c r="A9" s="5" t="s">
        <v>155</v>
      </c>
      <c r="B9" s="15">
        <v>54500000</v>
      </c>
      <c r="C9" s="18">
        <f>B9/B32</f>
        <v>3.7348996977266866E-3</v>
      </c>
      <c r="D9" s="15">
        <v>54500000</v>
      </c>
      <c r="E9" s="17">
        <f>D9/D32</f>
        <v>3.7908581473401529E-3</v>
      </c>
    </row>
    <row r="10" spans="1:5" x14ac:dyDescent="0.25">
      <c r="A10" s="5" t="s">
        <v>156</v>
      </c>
      <c r="B10" s="15">
        <v>20450000</v>
      </c>
      <c r="C10" s="18">
        <f>B10/B32</f>
        <v>1.4014440150185456E-3</v>
      </c>
      <c r="D10" s="15">
        <v>20450000</v>
      </c>
      <c r="E10" s="17">
        <f>D10/D32</f>
        <v>1.4224412681303877E-3</v>
      </c>
    </row>
    <row r="11" spans="1:5" x14ac:dyDescent="0.25">
      <c r="A11" s="5" t="s">
        <v>157</v>
      </c>
      <c r="B11" s="15">
        <v>32950000</v>
      </c>
      <c r="C11" s="18">
        <f>B11/B32</f>
        <v>2.2580723860567767E-3</v>
      </c>
      <c r="D11" s="15">
        <v>32950000</v>
      </c>
      <c r="E11" s="17">
        <f>D11/D32</f>
        <v>2.2919041459606979E-3</v>
      </c>
    </row>
    <row r="12" spans="1:5" x14ac:dyDescent="0.25">
      <c r="A12" s="5" t="s">
        <v>158</v>
      </c>
      <c r="B12" s="15">
        <v>530200000</v>
      </c>
      <c r="C12" s="18">
        <f>B12/B32</f>
        <v>3.63347489859576E-2</v>
      </c>
      <c r="D12" s="15">
        <v>530200000</v>
      </c>
      <c r="E12" s="17">
        <f>D12/D32</f>
        <v>3.6879137426050444E-2</v>
      </c>
    </row>
    <row r="13" spans="1:5" x14ac:dyDescent="0.25">
      <c r="A13" s="5" t="s">
        <v>159</v>
      </c>
      <c r="B13" s="15">
        <v>54825000</v>
      </c>
      <c r="C13" s="18">
        <f>B13/B32</f>
        <v>3.7571720353736806E-3</v>
      </c>
      <c r="D13" s="15">
        <v>54825000</v>
      </c>
      <c r="E13" s="17">
        <f>D13/D32</f>
        <v>3.813464182163741E-3</v>
      </c>
    </row>
    <row r="14" spans="1:5" x14ac:dyDescent="0.25">
      <c r="A14" s="5" t="s">
        <v>160</v>
      </c>
      <c r="B14" s="15">
        <v>6000000</v>
      </c>
      <c r="C14" s="18">
        <f>B14/B32</f>
        <v>4.1118161809835081E-4</v>
      </c>
      <c r="D14" s="15">
        <v>6000000</v>
      </c>
      <c r="E14" s="17">
        <f>D14/D32</f>
        <v>4.1734218135854896E-4</v>
      </c>
    </row>
    <row r="15" spans="1:5" x14ac:dyDescent="0.25">
      <c r="A15" s="5" t="s">
        <v>161</v>
      </c>
      <c r="B15" s="15">
        <v>28205000</v>
      </c>
      <c r="C15" s="18">
        <f>B15/B32</f>
        <v>1.9328962564106641E-3</v>
      </c>
      <c r="D15" s="15">
        <v>28205000</v>
      </c>
      <c r="E15" s="17">
        <f>D15/D32</f>
        <v>1.9618560375363123E-3</v>
      </c>
    </row>
    <row r="16" spans="1:5" x14ac:dyDescent="0.25">
      <c r="A16" s="5" t="s">
        <v>162</v>
      </c>
      <c r="B16" s="15">
        <v>204300000</v>
      </c>
      <c r="C16" s="18">
        <f>B16/B32</f>
        <v>1.4000734096248845E-2</v>
      </c>
      <c r="D16" s="15">
        <v>204300000</v>
      </c>
      <c r="E16" s="17">
        <f>D16/D32</f>
        <v>1.4210501275258592E-2</v>
      </c>
    </row>
    <row r="17" spans="1:5" x14ac:dyDescent="0.25">
      <c r="A17" s="5" t="s">
        <v>40</v>
      </c>
      <c r="B17" s="15">
        <v>30000000</v>
      </c>
      <c r="C17" s="18">
        <f>B17/B32</f>
        <v>2.0559080904917542E-3</v>
      </c>
      <c r="D17" s="15">
        <v>30000000</v>
      </c>
      <c r="E17" s="17">
        <f>D17/D32</f>
        <v>2.0867109067927449E-3</v>
      </c>
    </row>
    <row r="18" spans="1:5" x14ac:dyDescent="0.25">
      <c r="A18" s="5" t="s">
        <v>163</v>
      </c>
      <c r="B18" s="15">
        <v>12500000</v>
      </c>
      <c r="C18" s="18">
        <f>B18/B32</f>
        <v>8.5662837103823086E-4</v>
      </c>
      <c r="D18" s="15">
        <v>12500000</v>
      </c>
      <c r="E18" s="17">
        <f>D18/D32</f>
        <v>8.6946287783031039E-4</v>
      </c>
    </row>
    <row r="19" spans="1:5" x14ac:dyDescent="0.25">
      <c r="A19" s="5" t="s">
        <v>164</v>
      </c>
      <c r="B19" s="15">
        <v>1302155000</v>
      </c>
      <c r="C19" s="18">
        <f>B19/B32</f>
        <v>8.9237033319142997E-2</v>
      </c>
      <c r="D19" s="11">
        <f>SUM(B19-(SUM('All Failed Referenda'!D3,'All Failed Referenda'!D5,'All Failed Referenda'!D7,'All Failed Referenda'!D9,'All Failed Referenda'!D11,'All Failed Referenda'!D12)))</f>
        <v>1226500000</v>
      </c>
      <c r="E19" s="17">
        <f>D19/D32</f>
        <v>8.5311697572710052E-2</v>
      </c>
    </row>
    <row r="20" spans="1:5" x14ac:dyDescent="0.25">
      <c r="A20" s="5" t="s">
        <v>166</v>
      </c>
      <c r="B20" s="15">
        <v>120000000</v>
      </c>
      <c r="C20" s="18">
        <f>B20/B32</f>
        <v>8.2236323619670169E-3</v>
      </c>
      <c r="D20" s="15">
        <v>120000000</v>
      </c>
      <c r="E20" s="17">
        <f>D20/D32</f>
        <v>8.3468436271709797E-3</v>
      </c>
    </row>
    <row r="21" spans="1:5" x14ac:dyDescent="0.25">
      <c r="A21" s="5" t="s">
        <v>165</v>
      </c>
      <c r="B21" s="15">
        <v>26745000</v>
      </c>
      <c r="C21" s="18">
        <f>B21/B32</f>
        <v>1.8328420626733987E-3</v>
      </c>
      <c r="D21" s="11">
        <f>SUM(B21-(SUM('All Failed Referenda'!D10,'All Failed Referenda'!D8)))</f>
        <v>14000000</v>
      </c>
      <c r="E21" s="17">
        <f>D21/D32</f>
        <v>9.7379842316994755E-4</v>
      </c>
    </row>
    <row r="22" spans="1:5" x14ac:dyDescent="0.25">
      <c r="A22" s="5" t="s">
        <v>167</v>
      </c>
      <c r="B22" s="15">
        <v>7150000</v>
      </c>
      <c r="C22" s="18">
        <f>B22/B32</f>
        <v>4.8999142823386802E-4</v>
      </c>
      <c r="D22" s="15">
        <v>7150000</v>
      </c>
      <c r="E22" s="17">
        <f>D22/D32</f>
        <v>4.9733276611893756E-4</v>
      </c>
    </row>
    <row r="23" spans="1:5" x14ac:dyDescent="0.25">
      <c r="A23" s="5" t="s">
        <v>107</v>
      </c>
      <c r="B23" s="15">
        <v>174760000</v>
      </c>
      <c r="C23" s="18">
        <f>B23/B32</f>
        <v>1.1976349929811298E-2</v>
      </c>
      <c r="D23" s="15">
        <v>174760000</v>
      </c>
      <c r="E23" s="17">
        <f>D23/D32</f>
        <v>1.2155786602370003E-2</v>
      </c>
    </row>
    <row r="24" spans="1:5" x14ac:dyDescent="0.25">
      <c r="A24" s="5" t="s">
        <v>168</v>
      </c>
      <c r="B24" s="15">
        <v>8296585000</v>
      </c>
      <c r="C24" s="18">
        <f>B24/B32</f>
        <v>0.5685672074984176</v>
      </c>
      <c r="D24" s="11">
        <f>SUM(B24-'All Failed Referenda'!D4)</f>
        <v>8221585000</v>
      </c>
      <c r="E24" s="17">
        <f>D24/D32</f>
        <v>0.57186903635412101</v>
      </c>
    </row>
    <row r="25" spans="1:5" x14ac:dyDescent="0.25">
      <c r="A25" s="5" t="s">
        <v>143</v>
      </c>
      <c r="B25" s="15">
        <v>4800000</v>
      </c>
      <c r="C25" s="18">
        <f>B25/B32</f>
        <v>3.2894529447868062E-4</v>
      </c>
      <c r="D25" s="15">
        <v>4800000</v>
      </c>
      <c r="E25" s="17">
        <f>D25/D32</f>
        <v>3.3387374508683917E-4</v>
      </c>
    </row>
    <row r="26" spans="1:5" x14ac:dyDescent="0.25">
      <c r="A26" s="5" t="s">
        <v>169</v>
      </c>
      <c r="B26" s="15">
        <v>5200000</v>
      </c>
      <c r="C26" s="18">
        <f>B26/B32</f>
        <v>3.5635740235190404E-4</v>
      </c>
      <c r="D26" s="15">
        <v>5200000</v>
      </c>
      <c r="E26" s="17">
        <f>D26/D32</f>
        <v>3.6169655717740908E-4</v>
      </c>
    </row>
    <row r="27" spans="1:5" x14ac:dyDescent="0.25">
      <c r="A27" s="5" t="s">
        <v>170</v>
      </c>
      <c r="B27" s="15">
        <v>8850000</v>
      </c>
      <c r="C27" s="18">
        <f>B27/B32</f>
        <v>6.0649288669506745E-4</v>
      </c>
      <c r="D27" s="15">
        <v>8850000</v>
      </c>
      <c r="E27" s="17">
        <f>D27/D32</f>
        <v>6.1557971750385971E-4</v>
      </c>
    </row>
    <row r="28" spans="1:5" x14ac:dyDescent="0.25">
      <c r="A28" s="5" t="s">
        <v>171</v>
      </c>
      <c r="B28" s="15">
        <v>701285000</v>
      </c>
      <c r="C28" s="18">
        <f>B28/B32</f>
        <v>4.8059250174683654E-2</v>
      </c>
      <c r="D28" s="15">
        <v>701285000</v>
      </c>
      <c r="E28" s="17">
        <f>D28/D32</f>
        <v>4.8779301942338336E-2</v>
      </c>
    </row>
    <row r="29" spans="1:5" x14ac:dyDescent="0.25">
      <c r="A29" s="5" t="s">
        <v>172</v>
      </c>
      <c r="B29" s="15">
        <v>1224472000</v>
      </c>
      <c r="C29" s="18">
        <f>B29/B32</f>
        <v>8.3913396379353966E-2</v>
      </c>
      <c r="D29" s="15">
        <v>1224472000</v>
      </c>
      <c r="E29" s="17">
        <f>D29/D32</f>
        <v>8.5170635915410867E-2</v>
      </c>
    </row>
    <row r="30" spans="1:5" x14ac:dyDescent="0.25">
      <c r="A30" s="5" t="s">
        <v>145</v>
      </c>
      <c r="B30" s="15">
        <v>8600000</v>
      </c>
      <c r="C30" s="18">
        <f>B30/B32</f>
        <v>5.8936031927430278E-4</v>
      </c>
      <c r="D30" s="15">
        <v>8600000</v>
      </c>
      <c r="E30" s="17">
        <f>D30/D32</f>
        <v>5.9819045994725353E-4</v>
      </c>
    </row>
    <row r="31" spans="1:5" x14ac:dyDescent="0.25">
      <c r="A31" s="5"/>
      <c r="B31" s="15"/>
      <c r="C31" s="15"/>
    </row>
    <row r="32" spans="1:5" x14ac:dyDescent="0.25">
      <c r="A32" s="5" t="s">
        <v>173</v>
      </c>
      <c r="B32" s="11">
        <f>SUM(B2:B30)</f>
        <v>14592092000</v>
      </c>
      <c r="C32" s="11"/>
      <c r="D32" s="11">
        <f>SUM(D2:D30)</f>
        <v>14376692000</v>
      </c>
      <c r="E32" s="7"/>
    </row>
    <row r="34" spans="1:3" x14ac:dyDescent="0.25">
      <c r="A34" s="5" t="s">
        <v>174</v>
      </c>
      <c r="B34" s="17">
        <f>D32/B32</f>
        <v>0.9852385799102692</v>
      </c>
      <c r="C34" s="17"/>
    </row>
    <row r="37" spans="1:3" x14ac:dyDescent="0.25">
      <c r="B37" s="11">
        <f>SUM(B32-(B24+B7+B19+B29+B28))</f>
        <v>1468535000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All Referenda (Nov-12 - Nov-22)</vt:lpstr>
      <vt:lpstr>All Failed Referenda</vt:lpstr>
      <vt:lpstr>All County Referenda</vt:lpstr>
      <vt:lpstr>All Municipal Referenda</vt:lpstr>
      <vt:lpstr>All Referenda Sorted by Purpose</vt:lpstr>
      <vt:lpstr>Referenda Amount by Purpose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Crews, Connor H.</dc:creator>
  <cp:lastModifiedBy>Crews, Connor H.</cp:lastModifiedBy>
  <dcterms:created xsi:type="dcterms:W3CDTF">2023-01-30T18:23:05Z</dcterms:created>
  <dcterms:modified xsi:type="dcterms:W3CDTF">2023-07-12T19:24:16Z</dcterms:modified>
</cp:coreProperties>
</file>